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Research\PaulSpread\"/>
    </mc:Choice>
  </mc:AlternateContent>
  <bookViews>
    <workbookView xWindow="0" yWindow="0" windowWidth="25200" windowHeight="12570" activeTab="1"/>
  </bookViews>
  <sheets>
    <sheet name="No Overnight Return Adjustment" sheetId="1" r:id="rId1"/>
    <sheet name="Overnight Return Adjustment" sheetId="2" r:id="rId2"/>
    <sheet name="Sheet3" sheetId="3" r:id="rId3"/>
  </sheets>
  <calcPr calcId="152511"/>
</workbook>
</file>

<file path=xl/calcChain.xml><?xml version="1.0" encoding="utf-8"?>
<calcChain xmlns="http://schemas.openxmlformats.org/spreadsheetml/2006/main">
  <c r="X21" i="2" l="1"/>
  <c r="X20" i="2"/>
  <c r="X19" i="2"/>
  <c r="X18" i="2"/>
  <c r="X17" i="2"/>
  <c r="X16" i="2"/>
  <c r="X15" i="2"/>
  <c r="X14" i="2"/>
  <c r="X13" i="2"/>
  <c r="X12" i="2"/>
  <c r="X11" i="2"/>
  <c r="X10" i="2"/>
  <c r="X9" i="2"/>
  <c r="X8" i="2"/>
  <c r="X7" i="2"/>
  <c r="X6" i="2"/>
  <c r="X5" i="2"/>
  <c r="X4" i="2"/>
  <c r="X3" i="2"/>
  <c r="X5" i="1"/>
  <c r="X6" i="1"/>
  <c r="X7" i="1"/>
  <c r="X8" i="1"/>
  <c r="X9" i="1"/>
  <c r="X10" i="1"/>
  <c r="X11" i="1"/>
  <c r="X12" i="1"/>
  <c r="X13" i="1"/>
  <c r="X14" i="1"/>
  <c r="X15" i="1"/>
  <c r="X16" i="1"/>
  <c r="X17" i="1"/>
  <c r="X18" i="1"/>
  <c r="X19" i="1"/>
  <c r="X20" i="1"/>
  <c r="X21" i="1"/>
  <c r="X4" i="1"/>
  <c r="X3" i="1"/>
  <c r="D21" i="2"/>
  <c r="C17" i="2"/>
  <c r="D15" i="2"/>
  <c r="C13" i="2"/>
  <c r="D10" i="2"/>
  <c r="C7" i="2"/>
  <c r="D3" i="2"/>
  <c r="C2" i="2"/>
  <c r="D3" i="1"/>
  <c r="N17" i="2"/>
  <c r="V5" i="1"/>
  <c r="W5" i="1"/>
  <c r="V8" i="1"/>
  <c r="W8" i="1"/>
  <c r="V9" i="1"/>
  <c r="W9" i="1"/>
  <c r="V10" i="1"/>
  <c r="W10" i="1"/>
  <c r="V11" i="1"/>
  <c r="W11" i="1"/>
  <c r="V18" i="1"/>
  <c r="W18" i="1"/>
  <c r="V19" i="1"/>
  <c r="W19" i="1"/>
  <c r="T4" i="1"/>
  <c r="T5" i="1"/>
  <c r="T6" i="1"/>
  <c r="T7" i="1"/>
  <c r="T8" i="1"/>
  <c r="T9" i="1"/>
  <c r="T10" i="1"/>
  <c r="T11" i="1"/>
  <c r="T12" i="1"/>
  <c r="T13" i="1"/>
  <c r="T14" i="1"/>
  <c r="T15" i="1"/>
  <c r="T16" i="1"/>
  <c r="T17" i="1"/>
  <c r="T18" i="1"/>
  <c r="T19" i="1"/>
  <c r="T20" i="1"/>
  <c r="T21" i="1"/>
  <c r="T3" i="1"/>
  <c r="T4" i="2"/>
  <c r="T5" i="2"/>
  <c r="T6" i="2"/>
  <c r="T7" i="2"/>
  <c r="T8" i="2"/>
  <c r="T9" i="2"/>
  <c r="T10" i="2"/>
  <c r="T11" i="2"/>
  <c r="T12" i="2"/>
  <c r="T13" i="2"/>
  <c r="T14" i="2"/>
  <c r="T15" i="2"/>
  <c r="T16" i="2"/>
  <c r="T17" i="2"/>
  <c r="T18" i="2"/>
  <c r="T19" i="2"/>
  <c r="T20" i="2"/>
  <c r="T21" i="2"/>
  <c r="T3" i="2"/>
  <c r="U21" i="1"/>
  <c r="H21" i="1"/>
  <c r="G21" i="1"/>
  <c r="D21" i="1"/>
  <c r="K21" i="1" s="1"/>
  <c r="U20" i="1"/>
  <c r="K20" i="1"/>
  <c r="I20" i="1"/>
  <c r="G20" i="1"/>
  <c r="F20" i="1"/>
  <c r="U19" i="1"/>
  <c r="K19" i="1"/>
  <c r="J19" i="1"/>
  <c r="I19" i="1"/>
  <c r="P19" i="1" s="1"/>
  <c r="H19" i="1"/>
  <c r="O19" i="1" s="1"/>
  <c r="G19" i="1"/>
  <c r="F19" i="1"/>
  <c r="U18" i="1"/>
  <c r="K18" i="1"/>
  <c r="I18" i="1"/>
  <c r="P18" i="1" s="1"/>
  <c r="H18" i="1"/>
  <c r="O18" i="1" s="1"/>
  <c r="G18" i="1"/>
  <c r="U17" i="1"/>
  <c r="K17" i="1"/>
  <c r="I17" i="1"/>
  <c r="H17" i="1"/>
  <c r="G17" i="1"/>
  <c r="V17" i="1" s="1"/>
  <c r="F17" i="1"/>
  <c r="C17" i="1"/>
  <c r="J18" i="1" s="1"/>
  <c r="U16" i="1"/>
  <c r="P16" i="1"/>
  <c r="K16" i="1"/>
  <c r="J16" i="1"/>
  <c r="I16" i="1"/>
  <c r="H16" i="1"/>
  <c r="O16" i="1" s="1"/>
  <c r="Q16" i="1" s="1"/>
  <c r="G16" i="1"/>
  <c r="F16" i="1"/>
  <c r="U15" i="1"/>
  <c r="K15" i="1"/>
  <c r="J15" i="1"/>
  <c r="H15" i="1"/>
  <c r="G15" i="1"/>
  <c r="F15" i="1"/>
  <c r="D15" i="1"/>
  <c r="U14" i="1"/>
  <c r="K14" i="1"/>
  <c r="H14" i="1"/>
  <c r="O14" i="1" s="1"/>
  <c r="G14" i="1"/>
  <c r="U13" i="1"/>
  <c r="K13" i="1"/>
  <c r="I13" i="1"/>
  <c r="G13" i="1"/>
  <c r="V13" i="1" s="1"/>
  <c r="F13" i="1"/>
  <c r="C13" i="1"/>
  <c r="H13" i="1" s="1"/>
  <c r="U12" i="1"/>
  <c r="K12" i="1"/>
  <c r="J12" i="1"/>
  <c r="I12" i="1"/>
  <c r="H12" i="1"/>
  <c r="G12" i="1"/>
  <c r="F12" i="1"/>
  <c r="U11" i="1"/>
  <c r="P11" i="1"/>
  <c r="J11" i="1"/>
  <c r="I11" i="1"/>
  <c r="H11" i="1"/>
  <c r="O11" i="1" s="1"/>
  <c r="F11" i="1"/>
  <c r="U10" i="1"/>
  <c r="J10" i="1"/>
  <c r="H10" i="1"/>
  <c r="G10" i="1"/>
  <c r="F10" i="1"/>
  <c r="D10" i="1"/>
  <c r="K10" i="1" s="1"/>
  <c r="U9" i="1"/>
  <c r="K9" i="1"/>
  <c r="J9" i="1"/>
  <c r="I9" i="1"/>
  <c r="P9" i="1" s="1"/>
  <c r="H9" i="1"/>
  <c r="O9" i="1" s="1"/>
  <c r="G9" i="1"/>
  <c r="F9" i="1"/>
  <c r="U8" i="1"/>
  <c r="K8" i="1"/>
  <c r="I8" i="1"/>
  <c r="P8" i="1" s="1"/>
  <c r="H8" i="1"/>
  <c r="O8" i="1" s="1"/>
  <c r="G8" i="1"/>
  <c r="U7" i="1"/>
  <c r="K7" i="1"/>
  <c r="I7" i="1"/>
  <c r="H7" i="1"/>
  <c r="G7" i="1"/>
  <c r="V7" i="1" s="1"/>
  <c r="F7" i="1"/>
  <c r="C7" i="1"/>
  <c r="J8" i="1" s="1"/>
  <c r="U6" i="1"/>
  <c r="K6" i="1"/>
  <c r="J6" i="1"/>
  <c r="H6" i="1"/>
  <c r="O6" i="1" s="1"/>
  <c r="G6" i="1"/>
  <c r="F6" i="1"/>
  <c r="I6" i="1"/>
  <c r="P6" i="1" s="1"/>
  <c r="U5" i="1"/>
  <c r="K5" i="1"/>
  <c r="J5" i="1"/>
  <c r="I5" i="1"/>
  <c r="P5" i="1" s="1"/>
  <c r="H5" i="1"/>
  <c r="O5" i="1" s="1"/>
  <c r="Q5" i="1" s="1"/>
  <c r="G5" i="1"/>
  <c r="F5" i="1"/>
  <c r="U4" i="1"/>
  <c r="O4" i="1"/>
  <c r="J4" i="1"/>
  <c r="I4" i="1"/>
  <c r="P4" i="1" s="1"/>
  <c r="H4" i="1"/>
  <c r="F4" i="1"/>
  <c r="Q4" i="1" s="1"/>
  <c r="U3" i="1"/>
  <c r="H3" i="1"/>
  <c r="G3" i="1"/>
  <c r="F3" i="1"/>
  <c r="K3" i="1"/>
  <c r="C2" i="1"/>
  <c r="J3" i="1" s="1"/>
  <c r="H4" i="2"/>
  <c r="I4" i="2"/>
  <c r="H5" i="2"/>
  <c r="I5" i="2"/>
  <c r="H6" i="2"/>
  <c r="I7" i="2"/>
  <c r="H8" i="2"/>
  <c r="I8" i="2"/>
  <c r="H9" i="2"/>
  <c r="I9" i="2"/>
  <c r="H10" i="2"/>
  <c r="H11" i="2"/>
  <c r="I11" i="2"/>
  <c r="I12" i="2"/>
  <c r="I13" i="2"/>
  <c r="H14" i="2"/>
  <c r="H15" i="2"/>
  <c r="H16" i="2"/>
  <c r="I16" i="2"/>
  <c r="I17" i="2"/>
  <c r="H18" i="2"/>
  <c r="I18" i="2"/>
  <c r="H19" i="2"/>
  <c r="I19" i="2"/>
  <c r="H20" i="2"/>
  <c r="I20" i="2"/>
  <c r="H21" i="2"/>
  <c r="H3" i="2"/>
  <c r="F4" i="2"/>
  <c r="F5" i="2"/>
  <c r="G5" i="2"/>
  <c r="F6" i="2"/>
  <c r="G6" i="2"/>
  <c r="F7" i="2"/>
  <c r="G8" i="2"/>
  <c r="F9" i="2"/>
  <c r="G9" i="2"/>
  <c r="F10" i="2"/>
  <c r="G10" i="2"/>
  <c r="F11" i="2"/>
  <c r="F12" i="2"/>
  <c r="G12" i="2"/>
  <c r="G13" i="2"/>
  <c r="G14" i="2"/>
  <c r="F15" i="2"/>
  <c r="F16" i="2"/>
  <c r="F17" i="2"/>
  <c r="G17" i="2"/>
  <c r="G18" i="2"/>
  <c r="F19" i="2"/>
  <c r="G19" i="2"/>
  <c r="F20" i="2"/>
  <c r="G20" i="2"/>
  <c r="G21" i="2"/>
  <c r="G3" i="2"/>
  <c r="N4" i="2"/>
  <c r="N5" i="2"/>
  <c r="N6" i="2"/>
  <c r="N8" i="2"/>
  <c r="N9" i="2"/>
  <c r="N10" i="2"/>
  <c r="N11" i="2"/>
  <c r="N14" i="2"/>
  <c r="N15" i="2"/>
  <c r="N16" i="2"/>
  <c r="N18" i="2"/>
  <c r="N19" i="2"/>
  <c r="N21" i="2"/>
  <c r="N3" i="2"/>
  <c r="M4" i="2"/>
  <c r="M5" i="2"/>
  <c r="M7" i="2"/>
  <c r="M8" i="2"/>
  <c r="M9" i="2"/>
  <c r="M11" i="2"/>
  <c r="O11" i="2" s="1"/>
  <c r="M12" i="2"/>
  <c r="M13" i="2"/>
  <c r="M16" i="2"/>
  <c r="M17" i="2"/>
  <c r="M18" i="2"/>
  <c r="M19" i="2"/>
  <c r="M20" i="2"/>
  <c r="U21" i="2"/>
  <c r="I21" i="2"/>
  <c r="U20" i="2"/>
  <c r="K20" i="2"/>
  <c r="U19" i="2"/>
  <c r="K19" i="2"/>
  <c r="J19" i="2"/>
  <c r="U18" i="2"/>
  <c r="K18" i="2"/>
  <c r="U17" i="2"/>
  <c r="K17" i="2"/>
  <c r="U16" i="2"/>
  <c r="J16" i="2"/>
  <c r="U15" i="2"/>
  <c r="J15" i="2"/>
  <c r="I15" i="2"/>
  <c r="U14" i="2"/>
  <c r="I14" i="2"/>
  <c r="U13" i="2"/>
  <c r="K13" i="2"/>
  <c r="N13" i="2"/>
  <c r="U12" i="2"/>
  <c r="K12" i="2"/>
  <c r="H12" i="2"/>
  <c r="U11" i="2"/>
  <c r="J11" i="2"/>
  <c r="U10" i="2"/>
  <c r="J10" i="2"/>
  <c r="K10" i="2"/>
  <c r="U9" i="2"/>
  <c r="K9" i="2"/>
  <c r="J9" i="2"/>
  <c r="U8" i="2"/>
  <c r="K8" i="2"/>
  <c r="U7" i="2"/>
  <c r="N7" i="2"/>
  <c r="P7" i="2" s="1"/>
  <c r="U6" i="2"/>
  <c r="J6" i="2"/>
  <c r="I6" i="2"/>
  <c r="U5" i="2"/>
  <c r="K5" i="2"/>
  <c r="J5" i="2"/>
  <c r="U4" i="2"/>
  <c r="J4" i="2"/>
  <c r="U3" i="2"/>
  <c r="K3" i="2"/>
  <c r="F3" i="2"/>
  <c r="V16" i="1" l="1"/>
  <c r="P17" i="2"/>
  <c r="V6" i="1"/>
  <c r="P13" i="2"/>
  <c r="R13" i="2" s="1"/>
  <c r="P9" i="2"/>
  <c r="R9" i="2" s="1"/>
  <c r="P5" i="2"/>
  <c r="O9" i="2"/>
  <c r="Q9" i="2" s="1"/>
  <c r="V15" i="1"/>
  <c r="O18" i="2"/>
  <c r="O4" i="2"/>
  <c r="Q4" i="2" s="1"/>
  <c r="O5" i="2"/>
  <c r="Q5" i="2" s="1"/>
  <c r="P19" i="2"/>
  <c r="R19" i="2" s="1"/>
  <c r="I3" i="2"/>
  <c r="P8" i="2"/>
  <c r="R8" i="2" s="1"/>
  <c r="P11" i="2"/>
  <c r="P16" i="2"/>
  <c r="O8" i="2"/>
  <c r="P18" i="2"/>
  <c r="O16" i="2"/>
  <c r="Q16" i="2" s="1"/>
  <c r="P4" i="2"/>
  <c r="R5" i="2"/>
  <c r="R17" i="2"/>
  <c r="Q11" i="2"/>
  <c r="Q11" i="1"/>
  <c r="J12" i="2"/>
  <c r="Q6" i="1"/>
  <c r="J13" i="1"/>
  <c r="J14" i="1"/>
  <c r="O15" i="1"/>
  <c r="O19" i="2"/>
  <c r="Q19" i="2" s="1"/>
  <c r="H17" i="2"/>
  <c r="O17" i="2" s="1"/>
  <c r="Q17" i="2" s="1"/>
  <c r="H13" i="2"/>
  <c r="O13" i="2" s="1"/>
  <c r="H7" i="2"/>
  <c r="O7" i="2" s="1"/>
  <c r="Q7" i="2" s="1"/>
  <c r="F14" i="1"/>
  <c r="I10" i="2"/>
  <c r="R5" i="1"/>
  <c r="R16" i="1"/>
  <c r="W16" i="1" s="1"/>
  <c r="O12" i="1"/>
  <c r="Q12" i="1" s="1"/>
  <c r="P12" i="1"/>
  <c r="V12" i="1" s="1"/>
  <c r="R19" i="1"/>
  <c r="Q9" i="1"/>
  <c r="Q14" i="1"/>
  <c r="R18" i="1"/>
  <c r="O10" i="1"/>
  <c r="Q10" i="1" s="1"/>
  <c r="R9" i="1"/>
  <c r="R8" i="1"/>
  <c r="R6" i="1"/>
  <c r="Y5" i="1"/>
  <c r="P20" i="1"/>
  <c r="O21" i="1"/>
  <c r="Q15" i="1"/>
  <c r="Q19" i="1"/>
  <c r="G4" i="1"/>
  <c r="R4" i="1" s="1"/>
  <c r="W4" i="1" s="1"/>
  <c r="K4" i="1"/>
  <c r="G11" i="1"/>
  <c r="R11" i="1" s="1"/>
  <c r="K11" i="1"/>
  <c r="J20" i="1"/>
  <c r="F21" i="1"/>
  <c r="V21" i="1" s="1"/>
  <c r="J21" i="1"/>
  <c r="I10" i="1"/>
  <c r="I21" i="1"/>
  <c r="O3" i="1"/>
  <c r="J7" i="1"/>
  <c r="P13" i="1"/>
  <c r="R13" i="1" s="1"/>
  <c r="I14" i="1"/>
  <c r="P14" i="1" s="1"/>
  <c r="V14" i="1" s="1"/>
  <c r="I15" i="1"/>
  <c r="P15" i="1" s="1"/>
  <c r="J17" i="1"/>
  <c r="H20" i="1"/>
  <c r="O20" i="1" s="1"/>
  <c r="I3" i="1"/>
  <c r="P3" i="1" s="1"/>
  <c r="P7" i="1"/>
  <c r="R7" i="1" s="1"/>
  <c r="F8" i="1"/>
  <c r="Q8" i="1" s="1"/>
  <c r="P17" i="1"/>
  <c r="F18" i="1"/>
  <c r="Q18" i="1" s="1"/>
  <c r="G16" i="2"/>
  <c r="K16" i="2"/>
  <c r="M15" i="2"/>
  <c r="O15" i="2" s="1"/>
  <c r="Q15" i="2" s="1"/>
  <c r="J13" i="2"/>
  <c r="F18" i="2"/>
  <c r="F14" i="2"/>
  <c r="F8" i="2"/>
  <c r="G4" i="2"/>
  <c r="M21" i="2"/>
  <c r="O21" i="2" s="1"/>
  <c r="N20" i="2"/>
  <c r="O20" i="2" s="1"/>
  <c r="Q20" i="2" s="1"/>
  <c r="N12" i="2"/>
  <c r="O12" i="2" s="1"/>
  <c r="Q12" i="2" s="1"/>
  <c r="F21" i="2"/>
  <c r="Q21" i="2" s="1"/>
  <c r="F13" i="2"/>
  <c r="J14" i="2"/>
  <c r="K14" i="2"/>
  <c r="K21" i="2"/>
  <c r="M3" i="2"/>
  <c r="M14" i="2"/>
  <c r="P14" i="2" s="1"/>
  <c r="M10" i="2"/>
  <c r="O10" i="2" s="1"/>
  <c r="Q10" i="2" s="1"/>
  <c r="M6" i="2"/>
  <c r="P6" i="2" s="1"/>
  <c r="G15" i="2"/>
  <c r="G11" i="2"/>
  <c r="R11" i="2" s="1"/>
  <c r="W11" i="2" s="1"/>
  <c r="G7" i="2"/>
  <c r="R7" i="2" s="1"/>
  <c r="J3" i="2"/>
  <c r="K4" i="2"/>
  <c r="K11" i="2"/>
  <c r="K15" i="2"/>
  <c r="J20" i="2"/>
  <c r="J21" i="2"/>
  <c r="K6" i="2"/>
  <c r="K7" i="2"/>
  <c r="J7" i="2"/>
  <c r="J17" i="2"/>
  <c r="J8" i="2"/>
  <c r="J18" i="2"/>
  <c r="Q18" i="2" l="1"/>
  <c r="R4" i="2"/>
  <c r="W4" i="2" s="1"/>
  <c r="V13" i="2"/>
  <c r="Q20" i="1"/>
  <c r="V20" i="1"/>
  <c r="W6" i="1"/>
  <c r="Y6" i="1" s="1"/>
  <c r="V4" i="1"/>
  <c r="Q3" i="1"/>
  <c r="V3" i="1"/>
  <c r="O6" i="2"/>
  <c r="Q6" i="2" s="1"/>
  <c r="W9" i="2"/>
  <c r="V9" i="2"/>
  <c r="W7" i="2"/>
  <c r="Q13" i="2"/>
  <c r="W13" i="2" s="1"/>
  <c r="Y13" i="2" s="1"/>
  <c r="R16" i="2"/>
  <c r="R6" i="2"/>
  <c r="R14" i="2"/>
  <c r="O14" i="2"/>
  <c r="V14" i="2" s="1"/>
  <c r="V5" i="2"/>
  <c r="P3" i="2"/>
  <c r="W16" i="2"/>
  <c r="W5" i="2"/>
  <c r="V18" i="2"/>
  <c r="V16" i="2"/>
  <c r="W17" i="2"/>
  <c r="W19" i="2"/>
  <c r="V11" i="2"/>
  <c r="V17" i="2"/>
  <c r="Q8" i="2"/>
  <c r="W8" i="2" s="1"/>
  <c r="P12" i="2"/>
  <c r="V4" i="2"/>
  <c r="R18" i="2"/>
  <c r="W18" i="2" s="1"/>
  <c r="V8" i="2"/>
  <c r="V19" i="2"/>
  <c r="V7" i="2"/>
  <c r="O3" i="2"/>
  <c r="Q3" i="2" s="1"/>
  <c r="P20" i="2"/>
  <c r="P21" i="2"/>
  <c r="Z5" i="1"/>
  <c r="AA5" i="1"/>
  <c r="P10" i="2"/>
  <c r="P15" i="2"/>
  <c r="Y16" i="1"/>
  <c r="R3" i="1"/>
  <c r="R20" i="1"/>
  <c r="Y11" i="1"/>
  <c r="Q21" i="1"/>
  <c r="O13" i="1"/>
  <c r="Q13" i="1" s="1"/>
  <c r="W13" i="1" s="1"/>
  <c r="R15" i="1"/>
  <c r="P10" i="1"/>
  <c r="O7" i="1"/>
  <c r="Q7" i="1" s="1"/>
  <c r="W7" i="1" s="1"/>
  <c r="O17" i="1"/>
  <c r="Q17" i="1" s="1"/>
  <c r="P21" i="1"/>
  <c r="R14" i="1"/>
  <c r="R17" i="1"/>
  <c r="R12" i="1"/>
  <c r="Y9" i="1"/>
  <c r="Y4" i="1"/>
  <c r="Y19" i="1"/>
  <c r="Y9" i="2"/>
  <c r="Y4" i="2"/>
  <c r="Y17" i="2"/>
  <c r="W17" i="1" l="1"/>
  <c r="Y19" i="2"/>
  <c r="Z19" i="2" s="1"/>
  <c r="Y16" i="2"/>
  <c r="AA16" i="2" s="1"/>
  <c r="W6" i="2"/>
  <c r="V6" i="2"/>
  <c r="W20" i="1"/>
  <c r="W3" i="1"/>
  <c r="Q14" i="2"/>
  <c r="W14" i="2" s="1"/>
  <c r="Y14" i="2" s="1"/>
  <c r="Y5" i="2"/>
  <c r="W12" i="1"/>
  <c r="Y12" i="1" s="1"/>
  <c r="W14" i="1"/>
  <c r="Y14" i="1" s="1"/>
  <c r="W15" i="1"/>
  <c r="Y15" i="1" s="1"/>
  <c r="R12" i="2"/>
  <c r="W12" i="2" s="1"/>
  <c r="V12" i="2"/>
  <c r="R3" i="2"/>
  <c r="W3" i="2" s="1"/>
  <c r="V3" i="2"/>
  <c r="R10" i="2"/>
  <c r="W10" i="2" s="1"/>
  <c r="V10" i="2"/>
  <c r="R20" i="2"/>
  <c r="W20" i="2" s="1"/>
  <c r="V20" i="2"/>
  <c r="R21" i="2"/>
  <c r="W21" i="2" s="1"/>
  <c r="V21" i="2"/>
  <c r="R15" i="2"/>
  <c r="V15" i="2"/>
  <c r="Z5" i="2"/>
  <c r="AA5" i="2"/>
  <c r="Z19" i="1"/>
  <c r="AA19" i="1"/>
  <c r="Z9" i="2"/>
  <c r="AA9" i="2"/>
  <c r="Z4" i="1"/>
  <c r="AA4" i="1"/>
  <c r="Z6" i="1"/>
  <c r="AA6" i="1"/>
  <c r="Z4" i="2"/>
  <c r="AA4" i="2"/>
  <c r="Z16" i="1"/>
  <c r="AA16" i="1"/>
  <c r="Z17" i="2"/>
  <c r="AA17" i="2"/>
  <c r="Z13" i="2"/>
  <c r="AA13" i="2"/>
  <c r="Z16" i="2"/>
  <c r="Z9" i="1"/>
  <c r="AA9" i="1"/>
  <c r="Z11" i="1"/>
  <c r="AA11" i="1"/>
  <c r="Y13" i="1"/>
  <c r="Y18" i="1"/>
  <c r="R21" i="1"/>
  <c r="W21" i="1" s="1"/>
  <c r="R10" i="1"/>
  <c r="Y7" i="1"/>
  <c r="Y8" i="1"/>
  <c r="Y3" i="1"/>
  <c r="AA3" i="1" s="1"/>
  <c r="Y20" i="1"/>
  <c r="Y18" i="2"/>
  <c r="Y7" i="2"/>
  <c r="Y11" i="2"/>
  <c r="Y8" i="2"/>
  <c r="Y6" i="2"/>
  <c r="AA19" i="2" l="1"/>
  <c r="Y12" i="2"/>
  <c r="AA12" i="2" s="1"/>
  <c r="Z12" i="1"/>
  <c r="AA12" i="1"/>
  <c r="Z15" i="1"/>
  <c r="AA15" i="1"/>
  <c r="Z14" i="1"/>
  <c r="AA14" i="1"/>
  <c r="W15" i="2"/>
  <c r="Y15" i="2" s="1"/>
  <c r="Z7" i="2"/>
  <c r="AA7" i="2"/>
  <c r="Z8" i="2"/>
  <c r="AA8" i="2"/>
  <c r="Z20" i="1"/>
  <c r="AA20" i="1"/>
  <c r="Z7" i="1"/>
  <c r="AA7" i="1"/>
  <c r="Z14" i="2"/>
  <c r="AA14" i="2"/>
  <c r="Z18" i="2"/>
  <c r="AA18" i="2"/>
  <c r="Z12" i="2"/>
  <c r="Z18" i="1"/>
  <c r="AA18" i="1"/>
  <c r="Z8" i="1"/>
  <c r="AA8" i="1"/>
  <c r="Z6" i="2"/>
  <c r="AA6" i="2"/>
  <c r="Z11" i="2"/>
  <c r="AA11" i="2"/>
  <c r="Y17" i="1"/>
  <c r="Y10" i="1"/>
  <c r="Z13" i="1"/>
  <c r="AA13" i="1"/>
  <c r="Y21" i="1"/>
  <c r="Z3" i="1"/>
  <c r="Y3" i="2"/>
  <c r="Y20" i="2"/>
  <c r="Y10" i="2"/>
  <c r="Y21" i="2"/>
  <c r="Z15" i="2" l="1"/>
  <c r="AA15" i="2"/>
  <c r="Z10" i="1"/>
  <c r="AA10" i="1"/>
  <c r="Z21" i="1"/>
  <c r="AA21" i="1"/>
  <c r="Z20" i="2"/>
  <c r="AA20" i="2"/>
  <c r="Z21" i="2"/>
  <c r="AA21" i="2"/>
  <c r="Z10" i="2"/>
  <c r="AA10" i="2"/>
  <c r="Z17" i="1"/>
  <c r="AA17" i="1"/>
  <c r="Z3" i="2"/>
  <c r="AA3" i="2"/>
  <c r="Y22" i="1"/>
  <c r="Y22" i="2"/>
  <c r="AA22" i="1" l="1"/>
  <c r="Z22" i="1"/>
  <c r="Z22" i="2"/>
  <c r="AA22" i="2"/>
</calcChain>
</file>

<file path=xl/sharedStrings.xml><?xml version="1.0" encoding="utf-8"?>
<sst xmlns="http://schemas.openxmlformats.org/spreadsheetml/2006/main" count="56" uniqueCount="29">
  <si>
    <t>Closing Price</t>
  </si>
  <si>
    <t>High Price</t>
  </si>
  <si>
    <t>Day</t>
  </si>
  <si>
    <t>Low   Price</t>
  </si>
  <si>
    <t>Alpha</t>
  </si>
  <si>
    <t>Spread</t>
  </si>
  <si>
    <t>Beta</t>
  </si>
  <si>
    <t>Gamma</t>
  </si>
  <si>
    <t>K1</t>
  </si>
  <si>
    <t>K2</t>
  </si>
  <si>
    <t>Two-Day Low</t>
  </si>
  <si>
    <t>Two-Day High</t>
  </si>
  <si>
    <t>Adjusted Two-Day Low</t>
  </si>
  <si>
    <t>Ajusted Two-Day High</t>
  </si>
  <si>
    <t>Spread_0</t>
  </si>
  <si>
    <t>Average Spread</t>
  </si>
  <si>
    <t>Estimated Overnight Price Decrease</t>
  </si>
  <si>
    <t>Estimated Overnight Price Increase</t>
  </si>
  <si>
    <t>Ajusted High Price (t+1)</t>
  </si>
  <si>
    <t>Adjusted Low Price (t+1)</t>
  </si>
  <si>
    <t>Low Price (t+1)</t>
  </si>
  <si>
    <t>High Price (t+1)</t>
  </si>
  <si>
    <t>Low Price     (t)</t>
  </si>
  <si>
    <t>High Price      (t)</t>
  </si>
  <si>
    <t>Negative Estimate</t>
  </si>
  <si>
    <t xml:space="preserve">The specific estimates here are from the closed-form solution for the high-low spread estimator presented in equations (14) and (18) of the paper.  </t>
  </si>
  <si>
    <t xml:space="preserve">This estimates in this tab make use of the overnight return adjustment described in Corwin and Schultz (2012), while the other tab utilizes no overnight return adjustment. </t>
  </si>
  <si>
    <t xml:space="preserve">This estimates in this tab include no adjustment for overnight returns, while the estimates in the other tab make use of the overnight return adjustment described in Corwin and Schultz (2012). </t>
  </si>
  <si>
    <r>
      <t>This example provides an illustration of the high=low spread methodology developed in Corwin and Schultz (</t>
    </r>
    <r>
      <rPr>
        <i/>
        <sz val="12"/>
        <color theme="1"/>
        <rFont val="Times New Roman"/>
        <family val="1"/>
      </rPr>
      <t>Journal of Finance</t>
    </r>
    <r>
      <rPr>
        <sz val="12"/>
        <color theme="1"/>
        <rFont val="Times New Roman"/>
        <family val="1"/>
      </rPr>
      <t xml:space="preserve"> (2012)), based on 20 daily observations.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</si>
</sst>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0000%"/>
    <numFmt numFmtId="166" formatCode="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Times New Roman"/>
      <family val="1"/>
    </font>
    <font>
      <i/>
      <sz val="12"/>
      <color theme="1"/>
      <name val="Times New Roman"/>
      <family val="1"/>
    </font>
    <font>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2" fontId="0" fillId="0" borderId="0" xfId="0" applyNumberFormat="1" applyAlignment="1">
      <alignment wrapText="1"/>
    </xf>
    <xf numFmtId="165" fontId="0" fillId="0" borderId="0" xfId="0" applyNumberFormat="1"/>
    <xf numFmtId="0" fontId="0" fillId="0" borderId="5" xfId="0" applyBorder="1"/>
    <xf numFmtId="2" fontId="0" fillId="0" borderId="0" xfId="0" applyNumberFormat="1" applyBorder="1" applyAlignment="1">
      <alignment wrapText="1"/>
    </xf>
    <xf numFmtId="0" fontId="0" fillId="0" borderId="0" xfId="0" applyBorder="1"/>
    <xf numFmtId="0" fontId="0" fillId="0" borderId="6" xfId="0" applyBorder="1"/>
    <xf numFmtId="2" fontId="0" fillId="0" borderId="0" xfId="0" applyNumberFormat="1" applyBorder="1"/>
    <xf numFmtId="164" fontId="0" fillId="0" borderId="0" xfId="0" applyNumberFormat="1" applyBorder="1"/>
    <xf numFmtId="165" fontId="0" fillId="0" borderId="6" xfId="0" applyNumberFormat="1" applyBorder="1"/>
    <xf numFmtId="0" fontId="0" fillId="0" borderId="2" xfId="0" applyBorder="1"/>
    <xf numFmtId="2" fontId="0" fillId="0" borderId="3" xfId="0" applyNumberFormat="1" applyBorder="1" applyAlignment="1">
      <alignment wrapText="1"/>
    </xf>
    <xf numFmtId="0" fontId="0" fillId="0" borderId="3" xfId="0" applyBorder="1"/>
    <xf numFmtId="2" fontId="1" fillId="0" borderId="0" xfId="0" applyNumberFormat="1" applyFont="1" applyBorder="1"/>
    <xf numFmtId="0" fontId="0" fillId="0" borderId="7" xfId="0" applyBorder="1"/>
    <xf numFmtId="0" fontId="0" fillId="0" borderId="8" xfId="0" applyBorder="1"/>
    <xf numFmtId="165" fontId="0" fillId="0" borderId="5" xfId="0" applyNumberFormat="1" applyBorder="1"/>
    <xf numFmtId="164" fontId="0" fillId="0" borderId="5" xfId="0" applyNumberFormat="1" applyBorder="1"/>
    <xf numFmtId="164" fontId="0" fillId="0" borderId="6" xfId="0" applyNumberFormat="1" applyBorder="1"/>
    <xf numFmtId="2" fontId="0" fillId="0" borderId="5" xfId="0" applyNumberFormat="1" applyBorder="1"/>
    <xf numFmtId="2" fontId="0" fillId="0" borderId="6" xfId="0" applyNumberFormat="1" applyBorder="1"/>
    <xf numFmtId="2" fontId="1" fillId="0" borderId="5" xfId="0" applyNumberFormat="1" applyFont="1" applyBorder="1"/>
    <xf numFmtId="0" fontId="0" fillId="0" borderId="4" xfId="0" applyBorder="1"/>
    <xf numFmtId="2" fontId="0" fillId="0" borderId="6" xfId="0" applyNumberFormat="1" applyBorder="1" applyAlignment="1">
      <alignment wrapText="1"/>
    </xf>
    <xf numFmtId="2" fontId="0" fillId="0" borderId="4" xfId="0" applyNumberFormat="1" applyBorder="1" applyAlignment="1">
      <alignment wrapText="1"/>
    </xf>
    <xf numFmtId="0" fontId="2" fillId="2" borderId="2" xfId="0" applyFont="1" applyFill="1" applyBorder="1" applyAlignment="1">
      <alignment horizontal="left"/>
    </xf>
    <xf numFmtId="2" fontId="2" fillId="2" borderId="3" xfId="0" applyNumberFormat="1" applyFont="1" applyFill="1" applyBorder="1" applyAlignment="1">
      <alignment horizontal="center" wrapText="1"/>
    </xf>
    <xf numFmtId="2" fontId="2" fillId="2" borderId="4" xfId="0" applyNumberFormat="1" applyFont="1" applyFill="1" applyBorder="1" applyAlignment="1">
      <alignment horizontal="center" wrapText="1"/>
    </xf>
    <xf numFmtId="2" fontId="2" fillId="2" borderId="2" xfId="0" applyNumberFormat="1" applyFont="1" applyFill="1" applyBorder="1" applyAlignment="1">
      <alignment horizontal="center" wrapText="1"/>
    </xf>
    <xf numFmtId="0" fontId="0" fillId="2" borderId="3" xfId="0" applyFill="1" applyBorder="1"/>
    <xf numFmtId="2" fontId="2" fillId="2" borderId="1" xfId="0" applyNumberFormat="1" applyFont="1" applyFill="1" applyBorder="1" applyAlignment="1">
      <alignment horizontal="center" wrapText="1"/>
    </xf>
    <xf numFmtId="0" fontId="2" fillId="0" borderId="2" xfId="0" applyFont="1" applyBorder="1"/>
    <xf numFmtId="0" fontId="2" fillId="0" borderId="3" xfId="0" applyFont="1" applyBorder="1"/>
    <xf numFmtId="0" fontId="2" fillId="0" borderId="3" xfId="0" applyFont="1" applyBorder="1" applyAlignment="1">
      <alignment horizontal="right"/>
    </xf>
    <xf numFmtId="165" fontId="2" fillId="0" borderId="4" xfId="0" applyNumberFormat="1" applyFont="1" applyBorder="1"/>
    <xf numFmtId="166" fontId="2" fillId="0" borderId="8" xfId="0" applyNumberFormat="1" applyFont="1" applyBorder="1"/>
    <xf numFmtId="0" fontId="2" fillId="0" borderId="4" xfId="0" applyFont="1" applyBorder="1" applyAlignment="1">
      <alignment horizontal="right"/>
    </xf>
    <xf numFmtId="165" fontId="2" fillId="0" borderId="2" xfId="0" applyNumberFormat="1" applyFont="1" applyBorder="1"/>
    <xf numFmtId="0" fontId="3" fillId="0" borderId="0" xfId="0" applyFont="1" applyAlignment="1">
      <alignment vertical="center"/>
    </xf>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election activeCell="A24" sqref="A24"/>
    </sheetView>
  </sheetViews>
  <sheetFormatPr defaultRowHeight="15" x14ac:dyDescent="0.25"/>
  <cols>
    <col min="2" max="4" width="12.28515625" style="1" customWidth="1"/>
    <col min="5" max="5" width="4.42578125" customWidth="1"/>
    <col min="6" max="9" width="12.7109375" customWidth="1"/>
    <col min="10" max="11" width="14.28515625" customWidth="1"/>
    <col min="12" max="12" width="3.85546875" customWidth="1"/>
    <col min="13" max="14" width="14.28515625" customWidth="1"/>
    <col min="15" max="18" width="12.7109375" customWidth="1"/>
    <col min="19" max="19" width="4" customWidth="1"/>
    <col min="20" max="21" width="12.42578125" customWidth="1"/>
    <col min="22" max="24" width="12.28515625" customWidth="1"/>
    <col min="25" max="26" width="12.7109375" customWidth="1"/>
    <col min="27" max="27" width="11.7109375" customWidth="1"/>
  </cols>
  <sheetData>
    <row r="1" spans="1:27" ht="45" x14ac:dyDescent="0.25">
      <c r="A1" s="25" t="s">
        <v>2</v>
      </c>
      <c r="B1" s="26" t="s">
        <v>0</v>
      </c>
      <c r="C1" s="26" t="s">
        <v>3</v>
      </c>
      <c r="D1" s="27" t="s">
        <v>1</v>
      </c>
      <c r="E1" s="29"/>
      <c r="F1" s="28" t="s">
        <v>22</v>
      </c>
      <c r="G1" s="26" t="s">
        <v>23</v>
      </c>
      <c r="H1" s="26" t="s">
        <v>20</v>
      </c>
      <c r="I1" s="26" t="s">
        <v>21</v>
      </c>
      <c r="J1" s="26" t="s">
        <v>10</v>
      </c>
      <c r="K1" s="27" t="s">
        <v>11</v>
      </c>
      <c r="L1" s="26"/>
      <c r="M1" s="28" t="s">
        <v>16</v>
      </c>
      <c r="N1" s="26" t="s">
        <v>17</v>
      </c>
      <c r="O1" s="26" t="s">
        <v>19</v>
      </c>
      <c r="P1" s="26" t="s">
        <v>18</v>
      </c>
      <c r="Q1" s="26" t="s">
        <v>12</v>
      </c>
      <c r="R1" s="27" t="s">
        <v>13</v>
      </c>
      <c r="S1" s="26"/>
      <c r="T1" s="28" t="s">
        <v>8</v>
      </c>
      <c r="U1" s="26" t="s">
        <v>9</v>
      </c>
      <c r="V1" s="26" t="s">
        <v>6</v>
      </c>
      <c r="W1" s="26" t="s">
        <v>7</v>
      </c>
      <c r="X1" s="27" t="s">
        <v>4</v>
      </c>
      <c r="Y1" s="28" t="s">
        <v>5</v>
      </c>
      <c r="Z1" s="27" t="s">
        <v>14</v>
      </c>
      <c r="AA1" s="30" t="s">
        <v>24</v>
      </c>
    </row>
    <row r="2" spans="1:27" x14ac:dyDescent="0.25">
      <c r="A2" s="3">
        <v>1</v>
      </c>
      <c r="B2" s="4">
        <v>25.25</v>
      </c>
      <c r="C2" s="4">
        <f>B2</f>
        <v>25.25</v>
      </c>
      <c r="D2" s="23">
        <v>25.32</v>
      </c>
      <c r="E2" s="5"/>
      <c r="F2" s="3"/>
      <c r="G2" s="5"/>
      <c r="H2" s="5"/>
      <c r="I2" s="5"/>
      <c r="J2" s="5"/>
      <c r="K2" s="6"/>
      <c r="L2" s="5"/>
      <c r="M2" s="3"/>
      <c r="N2" s="5"/>
      <c r="O2" s="5"/>
      <c r="P2" s="5"/>
      <c r="Q2" s="5"/>
      <c r="R2" s="6"/>
      <c r="S2" s="5"/>
      <c r="T2" s="3"/>
      <c r="U2" s="5"/>
      <c r="V2" s="5"/>
      <c r="W2" s="5"/>
      <c r="X2" s="6"/>
      <c r="Y2" s="3"/>
      <c r="Z2" s="6"/>
      <c r="AA2" s="14"/>
    </row>
    <row r="3" spans="1:27" x14ac:dyDescent="0.25">
      <c r="A3" s="3">
        <v>2</v>
      </c>
      <c r="B3" s="4">
        <v>25.32</v>
      </c>
      <c r="C3" s="4">
        <v>25.19</v>
      </c>
      <c r="D3" s="23">
        <f>B3</f>
        <v>25.32</v>
      </c>
      <c r="E3" s="5"/>
      <c r="F3" s="19">
        <f t="shared" ref="F3:F21" si="0">C2</f>
        <v>25.25</v>
      </c>
      <c r="G3" s="7">
        <f t="shared" ref="G3:G21" si="1">D2</f>
        <v>25.32</v>
      </c>
      <c r="H3" s="7">
        <f>C3</f>
        <v>25.19</v>
      </c>
      <c r="I3" s="7">
        <f>D3</f>
        <v>25.32</v>
      </c>
      <c r="J3" s="7">
        <f t="shared" ref="J3:J21" si="2">MIN(C2:C3)</f>
        <v>25.19</v>
      </c>
      <c r="K3" s="20">
        <f t="shared" ref="K3:K21" si="3">MAX(D2:D3)</f>
        <v>25.32</v>
      </c>
      <c r="L3" s="7"/>
      <c r="M3" s="19"/>
      <c r="N3" s="7"/>
      <c r="O3" s="7">
        <f>H3-N3+M3</f>
        <v>25.19</v>
      </c>
      <c r="P3" s="7">
        <f>I3-N3+M3</f>
        <v>25.32</v>
      </c>
      <c r="Q3" s="7">
        <f>MIN(F3,O3)</f>
        <v>25.19</v>
      </c>
      <c r="R3" s="20">
        <f>MAX(G3,P3)</f>
        <v>25.32</v>
      </c>
      <c r="S3" s="7"/>
      <c r="T3" s="17">
        <f>4*LN(2)</f>
        <v>2.7725887222397811</v>
      </c>
      <c r="U3" s="8">
        <f>SQRT(8/PI())</f>
        <v>1.5957691216057308</v>
      </c>
      <c r="V3" s="8">
        <f>(LN(P3/O3))^2+(LN(G3/F3))^2</f>
        <v>3.4161096044764834E-5</v>
      </c>
      <c r="W3" s="8">
        <f>(LN(R3/Q3))^2</f>
        <v>2.6496827403492178E-5</v>
      </c>
      <c r="X3" s="18">
        <f>((SQRT(2*V3)-SQRT(V3))/(3-2*SQRT(2)))-(SQRT(W3/(3-2*SQRT(2))))</f>
        <v>1.6832923745353032E-3</v>
      </c>
      <c r="Y3" s="16">
        <f>(2*(EXP(X3)-1))/(1+EXP(X3))</f>
        <v>1.6832919770717715E-3</v>
      </c>
      <c r="Z3" s="9">
        <f>MAX(0,Y3)</f>
        <v>1.6832919770717715E-3</v>
      </c>
      <c r="AA3" s="14">
        <f>IF(Y3&lt;0,1,0)</f>
        <v>0</v>
      </c>
    </row>
    <row r="4" spans="1:27" x14ac:dyDescent="0.25">
      <c r="A4" s="3">
        <v>3</v>
      </c>
      <c r="B4" s="4">
        <v>25.3</v>
      </c>
      <c r="C4" s="4">
        <v>25.28</v>
      </c>
      <c r="D4" s="23">
        <v>25.41</v>
      </c>
      <c r="E4" s="5"/>
      <c r="F4" s="19">
        <f t="shared" si="0"/>
        <v>25.19</v>
      </c>
      <c r="G4" s="7">
        <f t="shared" si="1"/>
        <v>25.32</v>
      </c>
      <c r="H4" s="7">
        <f t="shared" ref="H4:I21" si="4">C4</f>
        <v>25.28</v>
      </c>
      <c r="I4" s="7">
        <f t="shared" si="4"/>
        <v>25.41</v>
      </c>
      <c r="J4" s="7">
        <f t="shared" si="2"/>
        <v>25.19</v>
      </c>
      <c r="K4" s="20">
        <f t="shared" si="3"/>
        <v>25.41</v>
      </c>
      <c r="L4" s="7"/>
      <c r="M4" s="19"/>
      <c r="N4" s="7"/>
      <c r="O4" s="7">
        <f t="shared" ref="O4:O21" si="5">H4-N4+M4</f>
        <v>25.28</v>
      </c>
      <c r="P4" s="7">
        <f t="shared" ref="P4:P21" si="6">I4-N4+M4</f>
        <v>25.41</v>
      </c>
      <c r="Q4" s="7">
        <f t="shared" ref="Q4:Q21" si="7">MIN(F4,O4)</f>
        <v>25.19</v>
      </c>
      <c r="R4" s="20">
        <f t="shared" ref="R4:R21" si="8">MAX(G4,P4)</f>
        <v>25.41</v>
      </c>
      <c r="S4" s="7"/>
      <c r="T4" s="17">
        <f t="shared" ref="T4:T21" si="9">4*LN(2)</f>
        <v>2.7725887222397811</v>
      </c>
      <c r="U4" s="8">
        <f t="shared" ref="U4:U21" si="10">SQRT(8/PI())</f>
        <v>1.5957691216057308</v>
      </c>
      <c r="V4" s="8">
        <f t="shared" ref="V4:V21" si="11">(LN(P4/O4))^2+(LN(G4/F4))^2</f>
        <v>5.2805807827442018E-5</v>
      </c>
      <c r="W4" s="8">
        <f t="shared" ref="W4:W21" si="12">(LN(R4/Q4))^2</f>
        <v>7.5615319665565665E-5</v>
      </c>
      <c r="X4" s="18">
        <f>((SQRT(2*V4)-SQRT(V4))/(3-2*SQRT(2)))-(SQRT(W4/(3-2*SQRT(2))))</f>
        <v>-3.4497819978404308E-3</v>
      </c>
      <c r="Y4" s="16">
        <f t="shared" ref="Y4:Y21" si="13">(2*(EXP(X4)-1))/(1+EXP(X4))</f>
        <v>-3.4497785765243726E-3</v>
      </c>
      <c r="Z4" s="9">
        <f t="shared" ref="Z4:Z21" si="14">MAX(0,Y4)</f>
        <v>0</v>
      </c>
      <c r="AA4" s="14">
        <f t="shared" ref="AA4:AA21" si="15">IF(Y4&lt;0,1,0)</f>
        <v>1</v>
      </c>
    </row>
    <row r="5" spans="1:27" x14ac:dyDescent="0.25">
      <c r="A5" s="3">
        <v>4</v>
      </c>
      <c r="B5" s="4">
        <v>25.33</v>
      </c>
      <c r="C5" s="4">
        <v>25.28</v>
      </c>
      <c r="D5" s="23">
        <v>25.38</v>
      </c>
      <c r="E5" s="5"/>
      <c r="F5" s="19">
        <f t="shared" si="0"/>
        <v>25.28</v>
      </c>
      <c r="G5" s="7">
        <f t="shared" si="1"/>
        <v>25.41</v>
      </c>
      <c r="H5" s="7">
        <f t="shared" si="4"/>
        <v>25.28</v>
      </c>
      <c r="I5" s="7">
        <f t="shared" si="4"/>
        <v>25.38</v>
      </c>
      <c r="J5" s="7">
        <f t="shared" si="2"/>
        <v>25.28</v>
      </c>
      <c r="K5" s="20">
        <f t="shared" si="3"/>
        <v>25.41</v>
      </c>
      <c r="L5" s="7"/>
      <c r="M5" s="19"/>
      <c r="N5" s="7"/>
      <c r="O5" s="7">
        <f t="shared" si="5"/>
        <v>25.28</v>
      </c>
      <c r="P5" s="7">
        <f t="shared" si="6"/>
        <v>25.38</v>
      </c>
      <c r="Q5" s="7">
        <f t="shared" si="7"/>
        <v>25.28</v>
      </c>
      <c r="R5" s="20">
        <f t="shared" si="8"/>
        <v>25.41</v>
      </c>
      <c r="S5" s="7"/>
      <c r="T5" s="17">
        <f t="shared" si="9"/>
        <v>2.7725887222397811</v>
      </c>
      <c r="U5" s="8">
        <f t="shared" si="10"/>
        <v>1.5957691216057308</v>
      </c>
      <c r="V5" s="8">
        <f t="shared" si="11"/>
        <v>4.1894839623287118E-5</v>
      </c>
      <c r="W5" s="8">
        <f t="shared" si="12"/>
        <v>2.6308980423949843E-5</v>
      </c>
      <c r="X5" s="18">
        <f t="shared" ref="X5:X21" si="16">((SQRT(2*V5)-SQRT(V5))/(3-2*SQRT(2)))-(SQRT(W5/(3-2*SQRT(2))))</f>
        <v>3.243240644186754E-3</v>
      </c>
      <c r="Y5" s="16">
        <f t="shared" si="13"/>
        <v>3.2432378013245657E-3</v>
      </c>
      <c r="Z5" s="9">
        <f t="shared" si="14"/>
        <v>3.2432378013245657E-3</v>
      </c>
      <c r="AA5" s="14">
        <f t="shared" si="15"/>
        <v>0</v>
      </c>
    </row>
    <row r="6" spans="1:27" x14ac:dyDescent="0.25">
      <c r="A6" s="3">
        <v>5</v>
      </c>
      <c r="B6" s="4">
        <v>25.33</v>
      </c>
      <c r="C6" s="4">
        <v>25.27</v>
      </c>
      <c r="D6" s="23">
        <v>25.37</v>
      </c>
      <c r="E6" s="5"/>
      <c r="F6" s="19">
        <f t="shared" si="0"/>
        <v>25.28</v>
      </c>
      <c r="G6" s="7">
        <f t="shared" si="1"/>
        <v>25.38</v>
      </c>
      <c r="H6" s="7">
        <f t="shared" si="4"/>
        <v>25.27</v>
      </c>
      <c r="I6" s="7">
        <f t="shared" si="4"/>
        <v>25.37</v>
      </c>
      <c r="J6" s="7">
        <f t="shared" si="2"/>
        <v>25.27</v>
      </c>
      <c r="K6" s="20">
        <f t="shared" si="3"/>
        <v>25.38</v>
      </c>
      <c r="L6" s="7"/>
      <c r="M6" s="19"/>
      <c r="N6" s="7"/>
      <c r="O6" s="7">
        <f t="shared" si="5"/>
        <v>25.27</v>
      </c>
      <c r="P6" s="7">
        <f t="shared" si="6"/>
        <v>25.37</v>
      </c>
      <c r="Q6" s="7">
        <f t="shared" si="7"/>
        <v>25.27</v>
      </c>
      <c r="R6" s="20">
        <f t="shared" si="8"/>
        <v>25.38</v>
      </c>
      <c r="S6" s="7"/>
      <c r="T6" s="17">
        <f t="shared" si="9"/>
        <v>2.7725887222397811</v>
      </c>
      <c r="U6" s="8">
        <f t="shared" si="10"/>
        <v>1.5957691216057308</v>
      </c>
      <c r="V6" s="8">
        <f t="shared" si="11"/>
        <v>3.1184031967002347E-5</v>
      </c>
      <c r="W6" s="8">
        <f t="shared" si="12"/>
        <v>1.8866347429558327E-5</v>
      </c>
      <c r="X6" s="18">
        <f t="shared" si="16"/>
        <v>2.9953765228864573E-3</v>
      </c>
      <c r="Y6" s="16">
        <f t="shared" si="13"/>
        <v>2.9953742832753124E-3</v>
      </c>
      <c r="Z6" s="9">
        <f t="shared" si="14"/>
        <v>2.9953742832753124E-3</v>
      </c>
      <c r="AA6" s="14">
        <f t="shared" si="15"/>
        <v>0</v>
      </c>
    </row>
    <row r="7" spans="1:27" x14ac:dyDescent="0.25">
      <c r="A7" s="3">
        <v>6</v>
      </c>
      <c r="B7" s="4">
        <v>25.36</v>
      </c>
      <c r="C7" s="4">
        <f>B7</f>
        <v>25.36</v>
      </c>
      <c r="D7" s="23">
        <v>25.45</v>
      </c>
      <c r="E7" s="5"/>
      <c r="F7" s="19">
        <f t="shared" si="0"/>
        <v>25.27</v>
      </c>
      <c r="G7" s="7">
        <f t="shared" si="1"/>
        <v>25.37</v>
      </c>
      <c r="H7" s="7">
        <f t="shared" si="4"/>
        <v>25.36</v>
      </c>
      <c r="I7" s="7">
        <f t="shared" si="4"/>
        <v>25.45</v>
      </c>
      <c r="J7" s="7">
        <f t="shared" si="2"/>
        <v>25.27</v>
      </c>
      <c r="K7" s="20">
        <f t="shared" si="3"/>
        <v>25.45</v>
      </c>
      <c r="L7" s="7"/>
      <c r="M7" s="19"/>
      <c r="N7" s="13"/>
      <c r="O7" s="7">
        <f t="shared" si="5"/>
        <v>25.36</v>
      </c>
      <c r="P7" s="7">
        <f t="shared" si="6"/>
        <v>25.45</v>
      </c>
      <c r="Q7" s="7">
        <f t="shared" si="7"/>
        <v>25.27</v>
      </c>
      <c r="R7" s="20">
        <f t="shared" si="8"/>
        <v>25.45</v>
      </c>
      <c r="S7" s="7"/>
      <c r="T7" s="17">
        <f t="shared" si="9"/>
        <v>2.7725887222397811</v>
      </c>
      <c r="U7" s="8">
        <f t="shared" si="10"/>
        <v>1.5957691216057308</v>
      </c>
      <c r="V7" s="8">
        <f t="shared" si="11"/>
        <v>2.8148282664415585E-5</v>
      </c>
      <c r="W7" s="8">
        <f t="shared" si="12"/>
        <v>5.0379071414730981E-5</v>
      </c>
      <c r="X7" s="18">
        <f t="shared" si="16"/>
        <v>-4.3270579329041364E-3</v>
      </c>
      <c r="Y7" s="16">
        <f t="shared" si="13"/>
        <v>-4.3270511814694265E-3</v>
      </c>
      <c r="Z7" s="9">
        <f t="shared" si="14"/>
        <v>0</v>
      </c>
      <c r="AA7" s="14">
        <f t="shared" si="15"/>
        <v>1</v>
      </c>
    </row>
    <row r="8" spans="1:27" x14ac:dyDescent="0.25">
      <c r="A8" s="3">
        <v>7</v>
      </c>
      <c r="B8" s="4">
        <v>25.35</v>
      </c>
      <c r="C8" s="4">
        <v>25.34</v>
      </c>
      <c r="D8" s="23">
        <v>25.44</v>
      </c>
      <c r="E8" s="5"/>
      <c r="F8" s="19">
        <f t="shared" si="0"/>
        <v>25.36</v>
      </c>
      <c r="G8" s="7">
        <f t="shared" si="1"/>
        <v>25.45</v>
      </c>
      <c r="H8" s="7">
        <f t="shared" si="4"/>
        <v>25.34</v>
      </c>
      <c r="I8" s="7">
        <f t="shared" si="4"/>
        <v>25.44</v>
      </c>
      <c r="J8" s="7">
        <f t="shared" si="2"/>
        <v>25.34</v>
      </c>
      <c r="K8" s="20">
        <f t="shared" si="3"/>
        <v>25.45</v>
      </c>
      <c r="L8" s="7"/>
      <c r="M8" s="19"/>
      <c r="N8" s="7"/>
      <c r="O8" s="7">
        <f t="shared" si="5"/>
        <v>25.34</v>
      </c>
      <c r="P8" s="7">
        <f t="shared" si="6"/>
        <v>25.44</v>
      </c>
      <c r="Q8" s="7">
        <f t="shared" si="7"/>
        <v>25.34</v>
      </c>
      <c r="R8" s="20">
        <f t="shared" si="8"/>
        <v>25.45</v>
      </c>
      <c r="S8" s="7"/>
      <c r="T8" s="17">
        <f t="shared" si="9"/>
        <v>2.7725887222397811</v>
      </c>
      <c r="U8" s="8">
        <f t="shared" si="10"/>
        <v>1.5957691216057308</v>
      </c>
      <c r="V8" s="8">
        <f t="shared" si="11"/>
        <v>2.8062392962012109E-5</v>
      </c>
      <c r="W8" s="8">
        <f t="shared" si="12"/>
        <v>1.8762482235594309E-5</v>
      </c>
      <c r="X8" s="18">
        <f t="shared" si="16"/>
        <v>2.3317122045753008E-3</v>
      </c>
      <c r="Y8" s="16">
        <f t="shared" si="13"/>
        <v>2.3317111481389527E-3</v>
      </c>
      <c r="Z8" s="9">
        <f t="shared" si="14"/>
        <v>2.3317111481389527E-3</v>
      </c>
      <c r="AA8" s="14">
        <f t="shared" si="15"/>
        <v>0</v>
      </c>
    </row>
    <row r="9" spans="1:27" x14ac:dyDescent="0.25">
      <c r="A9" s="3">
        <v>8</v>
      </c>
      <c r="B9" s="4">
        <v>25.42</v>
      </c>
      <c r="C9" s="4">
        <v>25.38</v>
      </c>
      <c r="D9" s="23">
        <v>25.52</v>
      </c>
      <c r="E9" s="5"/>
      <c r="F9" s="19">
        <f t="shared" si="0"/>
        <v>25.34</v>
      </c>
      <c r="G9" s="7">
        <f t="shared" si="1"/>
        <v>25.44</v>
      </c>
      <c r="H9" s="7">
        <f t="shared" si="4"/>
        <v>25.38</v>
      </c>
      <c r="I9" s="7">
        <f t="shared" si="4"/>
        <v>25.52</v>
      </c>
      <c r="J9" s="7">
        <f t="shared" si="2"/>
        <v>25.34</v>
      </c>
      <c r="K9" s="20">
        <f t="shared" si="3"/>
        <v>25.52</v>
      </c>
      <c r="L9" s="7"/>
      <c r="M9" s="19"/>
      <c r="N9" s="13"/>
      <c r="O9" s="7">
        <f t="shared" si="5"/>
        <v>25.38</v>
      </c>
      <c r="P9" s="7">
        <f t="shared" si="6"/>
        <v>25.52</v>
      </c>
      <c r="Q9" s="7">
        <f t="shared" si="7"/>
        <v>25.34</v>
      </c>
      <c r="R9" s="20">
        <f t="shared" si="8"/>
        <v>25.52</v>
      </c>
      <c r="S9" s="7"/>
      <c r="T9" s="17">
        <f t="shared" si="9"/>
        <v>2.7725887222397811</v>
      </c>
      <c r="U9" s="8">
        <f t="shared" si="10"/>
        <v>1.5957691216057308</v>
      </c>
      <c r="V9" s="8">
        <f t="shared" si="11"/>
        <v>4.5773242151480925E-5</v>
      </c>
      <c r="W9" s="8">
        <f t="shared" si="12"/>
        <v>5.0102098489805662E-5</v>
      </c>
      <c r="X9" s="18">
        <f t="shared" si="16"/>
        <v>-7.5490300570991292E-4</v>
      </c>
      <c r="Y9" s="16">
        <f t="shared" si="13"/>
        <v>-7.5490296985962057E-4</v>
      </c>
      <c r="Z9" s="9">
        <f t="shared" si="14"/>
        <v>0</v>
      </c>
      <c r="AA9" s="14">
        <f t="shared" si="15"/>
        <v>1</v>
      </c>
    </row>
    <row r="10" spans="1:27" x14ac:dyDescent="0.25">
      <c r="A10" s="3">
        <v>9</v>
      </c>
      <c r="B10" s="4">
        <v>25.47</v>
      </c>
      <c r="C10" s="4">
        <v>25.29</v>
      </c>
      <c r="D10" s="23">
        <f>B10</f>
        <v>25.47</v>
      </c>
      <c r="E10" s="5"/>
      <c r="F10" s="19">
        <f t="shared" si="0"/>
        <v>25.38</v>
      </c>
      <c r="G10" s="7">
        <f t="shared" si="1"/>
        <v>25.52</v>
      </c>
      <c r="H10" s="7">
        <f t="shared" si="4"/>
        <v>25.29</v>
      </c>
      <c r="I10" s="7">
        <f t="shared" si="4"/>
        <v>25.47</v>
      </c>
      <c r="J10" s="7">
        <f t="shared" si="2"/>
        <v>25.29</v>
      </c>
      <c r="K10" s="20">
        <f t="shared" si="3"/>
        <v>25.52</v>
      </c>
      <c r="L10" s="7"/>
      <c r="M10" s="19"/>
      <c r="N10" s="7"/>
      <c r="O10" s="7">
        <f t="shared" si="5"/>
        <v>25.29</v>
      </c>
      <c r="P10" s="7">
        <f t="shared" si="6"/>
        <v>25.47</v>
      </c>
      <c r="Q10" s="7">
        <f t="shared" si="7"/>
        <v>25.29</v>
      </c>
      <c r="R10" s="20">
        <f t="shared" si="8"/>
        <v>25.52</v>
      </c>
      <c r="S10" s="7"/>
      <c r="T10" s="17">
        <f t="shared" si="9"/>
        <v>2.7725887222397811</v>
      </c>
      <c r="U10" s="8">
        <f t="shared" si="10"/>
        <v>1.5957691216057308</v>
      </c>
      <c r="V10" s="8">
        <f t="shared" si="11"/>
        <v>8.0560661480176773E-5</v>
      </c>
      <c r="W10" s="8">
        <f t="shared" si="12"/>
        <v>8.1964011629355604E-5</v>
      </c>
      <c r="X10" s="18">
        <f t="shared" si="16"/>
        <v>-1.8791918907530916E-4</v>
      </c>
      <c r="Y10" s="16">
        <f t="shared" si="13"/>
        <v>-1.8791918852228577E-4</v>
      </c>
      <c r="Z10" s="9">
        <f t="shared" si="14"/>
        <v>0</v>
      </c>
      <c r="AA10" s="14">
        <f t="shared" si="15"/>
        <v>1</v>
      </c>
    </row>
    <row r="11" spans="1:27" x14ac:dyDescent="0.25">
      <c r="A11" s="3">
        <v>10</v>
      </c>
      <c r="B11" s="4">
        <v>25.45</v>
      </c>
      <c r="C11" s="4">
        <v>25.39</v>
      </c>
      <c r="D11" s="23">
        <v>25.46</v>
      </c>
      <c r="E11" s="5"/>
      <c r="F11" s="19">
        <f t="shared" si="0"/>
        <v>25.29</v>
      </c>
      <c r="G11" s="7">
        <f t="shared" si="1"/>
        <v>25.47</v>
      </c>
      <c r="H11" s="7">
        <f t="shared" si="4"/>
        <v>25.39</v>
      </c>
      <c r="I11" s="7">
        <f t="shared" si="4"/>
        <v>25.46</v>
      </c>
      <c r="J11" s="7">
        <f t="shared" si="2"/>
        <v>25.29</v>
      </c>
      <c r="K11" s="20">
        <f t="shared" si="3"/>
        <v>25.47</v>
      </c>
      <c r="L11" s="7"/>
      <c r="M11" s="21"/>
      <c r="N11" s="7"/>
      <c r="O11" s="7">
        <f t="shared" si="5"/>
        <v>25.39</v>
      </c>
      <c r="P11" s="7">
        <f t="shared" si="6"/>
        <v>25.46</v>
      </c>
      <c r="Q11" s="7">
        <f t="shared" si="7"/>
        <v>25.29</v>
      </c>
      <c r="R11" s="20">
        <f t="shared" si="8"/>
        <v>25.47</v>
      </c>
      <c r="S11" s="7"/>
      <c r="T11" s="17">
        <f t="shared" si="9"/>
        <v>2.7725887222397811</v>
      </c>
      <c r="U11" s="8">
        <f t="shared" si="10"/>
        <v>1.5957691216057308</v>
      </c>
      <c r="V11" s="8">
        <f t="shared" si="11"/>
        <v>5.7879798387108635E-5</v>
      </c>
      <c r="W11" s="8">
        <f t="shared" si="12"/>
        <v>5.0299702393957437E-5</v>
      </c>
      <c r="X11" s="18">
        <f t="shared" si="16"/>
        <v>1.2448870045139171E-3</v>
      </c>
      <c r="Y11" s="16">
        <f t="shared" si="13"/>
        <v>1.2448868437427126E-3</v>
      </c>
      <c r="Z11" s="9">
        <f t="shared" si="14"/>
        <v>1.2448868437427126E-3</v>
      </c>
      <c r="AA11" s="14">
        <f t="shared" si="15"/>
        <v>0</v>
      </c>
    </row>
    <row r="12" spans="1:27" x14ac:dyDescent="0.25">
      <c r="A12" s="3">
        <v>11</v>
      </c>
      <c r="B12" s="4">
        <v>25.55</v>
      </c>
      <c r="C12" s="4">
        <v>25.49</v>
      </c>
      <c r="D12" s="23">
        <v>25.56</v>
      </c>
      <c r="E12" s="5"/>
      <c r="F12" s="19">
        <f t="shared" si="0"/>
        <v>25.39</v>
      </c>
      <c r="G12" s="7">
        <f t="shared" si="1"/>
        <v>25.46</v>
      </c>
      <c r="H12" s="7">
        <f t="shared" si="4"/>
        <v>25.49</v>
      </c>
      <c r="I12" s="7">
        <f t="shared" si="4"/>
        <v>25.56</v>
      </c>
      <c r="J12" s="7">
        <f t="shared" si="2"/>
        <v>25.39</v>
      </c>
      <c r="K12" s="20">
        <f t="shared" si="3"/>
        <v>25.56</v>
      </c>
      <c r="L12" s="7"/>
      <c r="M12" s="19"/>
      <c r="N12" s="13"/>
      <c r="O12" s="7">
        <f t="shared" si="5"/>
        <v>25.49</v>
      </c>
      <c r="P12" s="7">
        <f t="shared" si="6"/>
        <v>25.56</v>
      </c>
      <c r="Q12" s="7">
        <f t="shared" si="7"/>
        <v>25.39</v>
      </c>
      <c r="R12" s="20">
        <f t="shared" si="8"/>
        <v>25.56</v>
      </c>
      <c r="S12" s="7"/>
      <c r="T12" s="17">
        <f t="shared" si="9"/>
        <v>2.7725887222397811</v>
      </c>
      <c r="U12" s="8">
        <f t="shared" si="10"/>
        <v>1.5957691216057308</v>
      </c>
      <c r="V12" s="8">
        <f t="shared" si="11"/>
        <v>1.5100914751435387E-5</v>
      </c>
      <c r="W12" s="8">
        <f t="shared" si="12"/>
        <v>4.4532049252659175E-5</v>
      </c>
      <c r="X12" s="18">
        <f t="shared" si="16"/>
        <v>-6.7290028622004928E-3</v>
      </c>
      <c r="Y12" s="16">
        <f t="shared" si="13"/>
        <v>-6.728977471836481E-3</v>
      </c>
      <c r="Z12" s="9">
        <f t="shared" si="14"/>
        <v>0</v>
      </c>
      <c r="AA12" s="14">
        <f t="shared" si="15"/>
        <v>1</v>
      </c>
    </row>
    <row r="13" spans="1:27" x14ac:dyDescent="0.25">
      <c r="A13" s="3">
        <v>12</v>
      </c>
      <c r="B13" s="4">
        <v>25.5</v>
      </c>
      <c r="C13" s="4">
        <f>B13</f>
        <v>25.5</v>
      </c>
      <c r="D13" s="23">
        <v>25.57</v>
      </c>
      <c r="E13" s="5"/>
      <c r="F13" s="19">
        <f t="shared" si="0"/>
        <v>25.49</v>
      </c>
      <c r="G13" s="7">
        <f t="shared" si="1"/>
        <v>25.56</v>
      </c>
      <c r="H13" s="7">
        <f t="shared" si="4"/>
        <v>25.5</v>
      </c>
      <c r="I13" s="7">
        <f t="shared" si="4"/>
        <v>25.57</v>
      </c>
      <c r="J13" s="7">
        <f t="shared" si="2"/>
        <v>25.49</v>
      </c>
      <c r="K13" s="20">
        <f t="shared" si="3"/>
        <v>25.57</v>
      </c>
      <c r="L13" s="7"/>
      <c r="M13" s="19"/>
      <c r="N13" s="7"/>
      <c r="O13" s="7">
        <f t="shared" si="5"/>
        <v>25.5</v>
      </c>
      <c r="P13" s="7">
        <f t="shared" si="6"/>
        <v>25.57</v>
      </c>
      <c r="Q13" s="7">
        <f t="shared" si="7"/>
        <v>25.49</v>
      </c>
      <c r="R13" s="20">
        <f t="shared" si="8"/>
        <v>25.57</v>
      </c>
      <c r="S13" s="7"/>
      <c r="T13" s="17">
        <f t="shared" si="9"/>
        <v>2.7725887222397811</v>
      </c>
      <c r="U13" s="8">
        <f t="shared" si="10"/>
        <v>1.5957691216057308</v>
      </c>
      <c r="V13" s="8">
        <f t="shared" si="11"/>
        <v>1.5035748066380876E-5</v>
      </c>
      <c r="W13" s="8">
        <f t="shared" si="12"/>
        <v>9.819266679780181E-6</v>
      </c>
      <c r="X13" s="18">
        <f t="shared" si="16"/>
        <v>1.7962346187196067E-3</v>
      </c>
      <c r="Y13" s="16">
        <f t="shared" si="13"/>
        <v>1.7962341357632375E-3</v>
      </c>
      <c r="Z13" s="9">
        <f t="shared" si="14"/>
        <v>1.7962341357632375E-3</v>
      </c>
      <c r="AA13" s="14">
        <f t="shared" si="15"/>
        <v>0</v>
      </c>
    </row>
    <row r="14" spans="1:27" x14ac:dyDescent="0.25">
      <c r="A14" s="3">
        <v>13</v>
      </c>
      <c r="B14" s="4">
        <v>25.54</v>
      </c>
      <c r="C14" s="4">
        <v>25.54</v>
      </c>
      <c r="D14" s="23">
        <v>25.61</v>
      </c>
      <c r="E14" s="5"/>
      <c r="F14" s="19">
        <f t="shared" si="0"/>
        <v>25.5</v>
      </c>
      <c r="G14" s="7">
        <f t="shared" si="1"/>
        <v>25.57</v>
      </c>
      <c r="H14" s="7">
        <f t="shared" si="4"/>
        <v>25.54</v>
      </c>
      <c r="I14" s="7">
        <f t="shared" si="4"/>
        <v>25.61</v>
      </c>
      <c r="J14" s="7">
        <f t="shared" si="2"/>
        <v>25.5</v>
      </c>
      <c r="K14" s="20">
        <f t="shared" si="3"/>
        <v>25.61</v>
      </c>
      <c r="L14" s="7"/>
      <c r="M14" s="19"/>
      <c r="N14" s="7"/>
      <c r="O14" s="7">
        <f t="shared" si="5"/>
        <v>25.54</v>
      </c>
      <c r="P14" s="7">
        <f t="shared" si="6"/>
        <v>25.61</v>
      </c>
      <c r="Q14" s="7">
        <f t="shared" si="7"/>
        <v>25.5</v>
      </c>
      <c r="R14" s="20">
        <f t="shared" si="8"/>
        <v>25.61</v>
      </c>
      <c r="S14" s="7"/>
      <c r="T14" s="17">
        <f t="shared" si="9"/>
        <v>2.7725887222397811</v>
      </c>
      <c r="U14" s="8">
        <f t="shared" si="10"/>
        <v>1.5957691216057308</v>
      </c>
      <c r="V14" s="8">
        <f t="shared" si="11"/>
        <v>1.5006369859497557E-5</v>
      </c>
      <c r="W14" s="8">
        <f t="shared" si="12"/>
        <v>1.852827298978257E-5</v>
      </c>
      <c r="X14" s="18">
        <f t="shared" si="16"/>
        <v>-1.0396628259562429E-3</v>
      </c>
      <c r="Y14" s="16">
        <f t="shared" si="13"/>
        <v>-1.039662732308728E-3</v>
      </c>
      <c r="Z14" s="9">
        <f t="shared" si="14"/>
        <v>0</v>
      </c>
      <c r="AA14" s="14">
        <f t="shared" si="15"/>
        <v>1</v>
      </c>
    </row>
    <row r="15" spans="1:27" x14ac:dyDescent="0.25">
      <c r="A15" s="3">
        <v>14</v>
      </c>
      <c r="B15" s="4">
        <v>25.59</v>
      </c>
      <c r="C15" s="4">
        <v>25.51</v>
      </c>
      <c r="D15" s="23">
        <f>B15</f>
        <v>25.59</v>
      </c>
      <c r="E15" s="5"/>
      <c r="F15" s="19">
        <f t="shared" si="0"/>
        <v>25.54</v>
      </c>
      <c r="G15" s="7">
        <f t="shared" si="1"/>
        <v>25.61</v>
      </c>
      <c r="H15" s="7">
        <f t="shared" si="4"/>
        <v>25.51</v>
      </c>
      <c r="I15" s="7">
        <f t="shared" si="4"/>
        <v>25.59</v>
      </c>
      <c r="J15" s="7">
        <f t="shared" si="2"/>
        <v>25.51</v>
      </c>
      <c r="K15" s="20">
        <f t="shared" si="3"/>
        <v>25.61</v>
      </c>
      <c r="L15" s="7"/>
      <c r="M15" s="19"/>
      <c r="N15" s="7"/>
      <c r="O15" s="7">
        <f t="shared" si="5"/>
        <v>25.51</v>
      </c>
      <c r="P15" s="7">
        <f t="shared" si="6"/>
        <v>25.59</v>
      </c>
      <c r="Q15" s="7">
        <f t="shared" si="7"/>
        <v>25.51</v>
      </c>
      <c r="R15" s="20">
        <f t="shared" si="8"/>
        <v>25.61</v>
      </c>
      <c r="S15" s="7"/>
      <c r="T15" s="17">
        <f t="shared" si="9"/>
        <v>2.7725887222397811</v>
      </c>
      <c r="U15" s="8">
        <f t="shared" si="10"/>
        <v>1.5957691216057308</v>
      </c>
      <c r="V15" s="8">
        <f t="shared" si="11"/>
        <v>1.7295340593903368E-5</v>
      </c>
      <c r="W15" s="8">
        <f t="shared" si="12"/>
        <v>1.5306623819018711E-5</v>
      </c>
      <c r="X15" s="18">
        <f t="shared" si="16"/>
        <v>5.9485898136442047E-4</v>
      </c>
      <c r="Y15" s="16">
        <f t="shared" si="13"/>
        <v>5.9485896382308718E-4</v>
      </c>
      <c r="Z15" s="9">
        <f t="shared" si="14"/>
        <v>5.9485896382308718E-4</v>
      </c>
      <c r="AA15" s="14">
        <f t="shared" si="15"/>
        <v>0</v>
      </c>
    </row>
    <row r="16" spans="1:27" x14ac:dyDescent="0.25">
      <c r="A16" s="3">
        <v>15</v>
      </c>
      <c r="B16" s="4">
        <v>25.62</v>
      </c>
      <c r="C16" s="4">
        <v>25.23</v>
      </c>
      <c r="D16" s="23">
        <v>25.68</v>
      </c>
      <c r="E16" s="5"/>
      <c r="F16" s="19">
        <f t="shared" si="0"/>
        <v>25.51</v>
      </c>
      <c r="G16" s="7">
        <f t="shared" si="1"/>
        <v>25.59</v>
      </c>
      <c r="H16" s="7">
        <f t="shared" si="4"/>
        <v>25.23</v>
      </c>
      <c r="I16" s="7">
        <f t="shared" si="4"/>
        <v>25.68</v>
      </c>
      <c r="J16" s="7">
        <f t="shared" si="2"/>
        <v>25.23</v>
      </c>
      <c r="K16" s="20">
        <f t="shared" si="3"/>
        <v>25.68</v>
      </c>
      <c r="L16" s="7"/>
      <c r="M16" s="19"/>
      <c r="N16" s="7"/>
      <c r="O16" s="7">
        <f t="shared" si="5"/>
        <v>25.23</v>
      </c>
      <c r="P16" s="7">
        <f t="shared" si="6"/>
        <v>25.68</v>
      </c>
      <c r="Q16" s="7">
        <f t="shared" si="7"/>
        <v>25.23</v>
      </c>
      <c r="R16" s="20">
        <f t="shared" si="8"/>
        <v>25.68</v>
      </c>
      <c r="S16" s="7"/>
      <c r="T16" s="17">
        <f t="shared" si="9"/>
        <v>2.7725887222397811</v>
      </c>
      <c r="U16" s="8">
        <f t="shared" si="10"/>
        <v>1.5957691216057308</v>
      </c>
      <c r="V16" s="8">
        <f t="shared" si="11"/>
        <v>3.2234090541928068E-4</v>
      </c>
      <c r="W16" s="8">
        <f t="shared" si="12"/>
        <v>3.1253700537677817E-4</v>
      </c>
      <c r="X16" s="18">
        <f t="shared" si="16"/>
        <v>6.6424363281439996E-4</v>
      </c>
      <c r="Y16" s="16">
        <f t="shared" si="13"/>
        <v>6.6424360839129439E-4</v>
      </c>
      <c r="Z16" s="9">
        <f t="shared" si="14"/>
        <v>6.6424360839129439E-4</v>
      </c>
      <c r="AA16" s="14">
        <f t="shared" si="15"/>
        <v>0</v>
      </c>
    </row>
    <row r="17" spans="1:27" x14ac:dyDescent="0.25">
      <c r="A17" s="3">
        <v>16</v>
      </c>
      <c r="B17" s="4">
        <v>25.63</v>
      </c>
      <c r="C17" s="4">
        <f>B17</f>
        <v>25.63</v>
      </c>
      <c r="D17" s="23">
        <v>25.78</v>
      </c>
      <c r="E17" s="5"/>
      <c r="F17" s="19">
        <f t="shared" si="0"/>
        <v>25.23</v>
      </c>
      <c r="G17" s="7">
        <f t="shared" si="1"/>
        <v>25.68</v>
      </c>
      <c r="H17" s="7">
        <f t="shared" si="4"/>
        <v>25.63</v>
      </c>
      <c r="I17" s="7">
        <f t="shared" si="4"/>
        <v>25.78</v>
      </c>
      <c r="J17" s="7">
        <f t="shared" si="2"/>
        <v>25.23</v>
      </c>
      <c r="K17" s="20">
        <f t="shared" si="3"/>
        <v>25.78</v>
      </c>
      <c r="L17" s="7"/>
      <c r="M17" s="19"/>
      <c r="N17" s="13"/>
      <c r="O17" s="7">
        <f t="shared" si="5"/>
        <v>25.63</v>
      </c>
      <c r="P17" s="7">
        <f t="shared" si="6"/>
        <v>25.78</v>
      </c>
      <c r="Q17" s="7">
        <f t="shared" si="7"/>
        <v>25.23</v>
      </c>
      <c r="R17" s="20">
        <f t="shared" si="8"/>
        <v>25.78</v>
      </c>
      <c r="S17" s="7"/>
      <c r="T17" s="17">
        <f t="shared" si="9"/>
        <v>2.7725887222397811</v>
      </c>
      <c r="U17" s="8">
        <f t="shared" si="10"/>
        <v>1.5957691216057308</v>
      </c>
      <c r="V17" s="8">
        <f t="shared" si="11"/>
        <v>3.4658956535192002E-4</v>
      </c>
      <c r="W17" s="8">
        <f t="shared" si="12"/>
        <v>4.6505935448392809E-4</v>
      </c>
      <c r="X17" s="18">
        <f t="shared" si="16"/>
        <v>-7.1178711139517278E-3</v>
      </c>
      <c r="Y17" s="16">
        <f t="shared" si="13"/>
        <v>-7.1178410623992487E-3</v>
      </c>
      <c r="Z17" s="9">
        <f t="shared" si="14"/>
        <v>0</v>
      </c>
      <c r="AA17" s="14">
        <f t="shared" si="15"/>
        <v>1</v>
      </c>
    </row>
    <row r="18" spans="1:27" x14ac:dyDescent="0.25">
      <c r="A18" s="3">
        <v>17</v>
      </c>
      <c r="B18" s="4">
        <v>25.62</v>
      </c>
      <c r="C18" s="4">
        <v>25.58</v>
      </c>
      <c r="D18" s="23">
        <v>25.69</v>
      </c>
      <c r="E18" s="5"/>
      <c r="F18" s="19">
        <f t="shared" si="0"/>
        <v>25.63</v>
      </c>
      <c r="G18" s="7">
        <f t="shared" si="1"/>
        <v>25.78</v>
      </c>
      <c r="H18" s="7">
        <f t="shared" si="4"/>
        <v>25.58</v>
      </c>
      <c r="I18" s="7">
        <f t="shared" si="4"/>
        <v>25.69</v>
      </c>
      <c r="J18" s="7">
        <f t="shared" si="2"/>
        <v>25.58</v>
      </c>
      <c r="K18" s="20">
        <f t="shared" si="3"/>
        <v>25.78</v>
      </c>
      <c r="L18" s="7"/>
      <c r="M18" s="19"/>
      <c r="N18" s="7"/>
      <c r="O18" s="7">
        <f t="shared" si="5"/>
        <v>25.58</v>
      </c>
      <c r="P18" s="7">
        <f t="shared" si="6"/>
        <v>25.69</v>
      </c>
      <c r="Q18" s="7">
        <f t="shared" si="7"/>
        <v>25.58</v>
      </c>
      <c r="R18" s="20">
        <f t="shared" si="8"/>
        <v>25.78</v>
      </c>
      <c r="S18" s="7"/>
      <c r="T18" s="17">
        <f t="shared" si="9"/>
        <v>2.7725887222397811</v>
      </c>
      <c r="U18" s="8">
        <f t="shared" si="10"/>
        <v>1.5957691216057308</v>
      </c>
      <c r="V18" s="8">
        <f t="shared" si="11"/>
        <v>5.2465369457309628E-5</v>
      </c>
      <c r="W18" s="8">
        <f t="shared" si="12"/>
        <v>6.0656080429277696E-5</v>
      </c>
      <c r="X18" s="18">
        <f t="shared" si="16"/>
        <v>-1.3155124926965377E-3</v>
      </c>
      <c r="Y18" s="16">
        <f t="shared" si="13"/>
        <v>-1.3155123029806742E-3</v>
      </c>
      <c r="Z18" s="9">
        <f t="shared" si="14"/>
        <v>0</v>
      </c>
      <c r="AA18" s="14">
        <f t="shared" si="15"/>
        <v>1</v>
      </c>
    </row>
    <row r="19" spans="1:27" x14ac:dyDescent="0.25">
      <c r="A19" s="3">
        <v>18</v>
      </c>
      <c r="B19" s="4">
        <v>25.68</v>
      </c>
      <c r="C19" s="4">
        <v>25.63</v>
      </c>
      <c r="D19" s="23">
        <v>25.74</v>
      </c>
      <c r="E19" s="5"/>
      <c r="F19" s="19">
        <f t="shared" si="0"/>
        <v>25.58</v>
      </c>
      <c r="G19" s="7">
        <f t="shared" si="1"/>
        <v>25.69</v>
      </c>
      <c r="H19" s="7">
        <f t="shared" si="4"/>
        <v>25.63</v>
      </c>
      <c r="I19" s="7">
        <f t="shared" si="4"/>
        <v>25.74</v>
      </c>
      <c r="J19" s="7">
        <f t="shared" si="2"/>
        <v>25.58</v>
      </c>
      <c r="K19" s="20">
        <f t="shared" si="3"/>
        <v>25.74</v>
      </c>
      <c r="L19" s="7"/>
      <c r="M19" s="19"/>
      <c r="N19" s="13"/>
      <c r="O19" s="7">
        <f t="shared" si="5"/>
        <v>25.63</v>
      </c>
      <c r="P19" s="7">
        <f t="shared" si="6"/>
        <v>25.74</v>
      </c>
      <c r="Q19" s="7">
        <f t="shared" si="7"/>
        <v>25.58</v>
      </c>
      <c r="R19" s="20">
        <f t="shared" si="8"/>
        <v>25.74</v>
      </c>
      <c r="S19" s="7"/>
      <c r="T19" s="17">
        <f t="shared" si="9"/>
        <v>2.7725887222397811</v>
      </c>
      <c r="U19" s="8">
        <f t="shared" si="10"/>
        <v>1.5957691216057308</v>
      </c>
      <c r="V19" s="8">
        <f t="shared" si="11"/>
        <v>3.6754001506832549E-5</v>
      </c>
      <c r="W19" s="8">
        <f t="shared" si="12"/>
        <v>3.8880288200382356E-5</v>
      </c>
      <c r="X19" s="18">
        <f t="shared" si="16"/>
        <v>-4.1741308532965496E-4</v>
      </c>
      <c r="Y19" s="16">
        <f t="shared" si="13"/>
        <v>-4.1741307926904228E-4</v>
      </c>
      <c r="Z19" s="9">
        <f t="shared" si="14"/>
        <v>0</v>
      </c>
      <c r="AA19" s="14">
        <f t="shared" si="15"/>
        <v>1</v>
      </c>
    </row>
    <row r="20" spans="1:27" x14ac:dyDescent="0.25">
      <c r="A20" s="3">
        <v>19</v>
      </c>
      <c r="B20" s="4">
        <v>25.7</v>
      </c>
      <c r="C20" s="4">
        <v>25.65</v>
      </c>
      <c r="D20" s="23">
        <v>25.75</v>
      </c>
      <c r="E20" s="5"/>
      <c r="F20" s="19">
        <f t="shared" si="0"/>
        <v>25.63</v>
      </c>
      <c r="G20" s="7">
        <f t="shared" si="1"/>
        <v>25.74</v>
      </c>
      <c r="H20" s="7">
        <f t="shared" si="4"/>
        <v>25.65</v>
      </c>
      <c r="I20" s="7">
        <f t="shared" si="4"/>
        <v>25.75</v>
      </c>
      <c r="J20" s="7">
        <f t="shared" si="2"/>
        <v>25.63</v>
      </c>
      <c r="K20" s="20">
        <f t="shared" si="3"/>
        <v>25.75</v>
      </c>
      <c r="L20" s="7"/>
      <c r="M20" s="19"/>
      <c r="N20" s="13"/>
      <c r="O20" s="7">
        <f t="shared" si="5"/>
        <v>25.65</v>
      </c>
      <c r="P20" s="7">
        <f t="shared" si="6"/>
        <v>25.75</v>
      </c>
      <c r="Q20" s="7">
        <f t="shared" si="7"/>
        <v>25.63</v>
      </c>
      <c r="R20" s="20">
        <f t="shared" si="8"/>
        <v>25.75</v>
      </c>
      <c r="S20" s="7"/>
      <c r="T20" s="17">
        <f t="shared" si="9"/>
        <v>2.7725887222397811</v>
      </c>
      <c r="U20" s="8">
        <f t="shared" si="10"/>
        <v>1.5957691216057308</v>
      </c>
      <c r="V20" s="8">
        <f t="shared" si="11"/>
        <v>3.3481504874011277E-5</v>
      </c>
      <c r="W20" s="8">
        <f t="shared" si="12"/>
        <v>2.1819051274360472E-5</v>
      </c>
      <c r="X20" s="18">
        <f t="shared" si="16"/>
        <v>2.6924124722466046E-3</v>
      </c>
      <c r="Y20" s="16">
        <f t="shared" si="13"/>
        <v>2.692410845787275E-3</v>
      </c>
      <c r="Z20" s="9">
        <f t="shared" si="14"/>
        <v>2.692410845787275E-3</v>
      </c>
      <c r="AA20" s="14">
        <f t="shared" si="15"/>
        <v>0</v>
      </c>
    </row>
    <row r="21" spans="1:27" x14ac:dyDescent="0.25">
      <c r="A21" s="3">
        <v>20</v>
      </c>
      <c r="B21" s="4">
        <v>25.75</v>
      </c>
      <c r="C21" s="4">
        <v>25.65</v>
      </c>
      <c r="D21" s="23">
        <f>B21</f>
        <v>25.75</v>
      </c>
      <c r="E21" s="5"/>
      <c r="F21" s="19">
        <f t="shared" si="0"/>
        <v>25.65</v>
      </c>
      <c r="G21" s="7">
        <f t="shared" si="1"/>
        <v>25.75</v>
      </c>
      <c r="H21" s="7">
        <f t="shared" si="4"/>
        <v>25.65</v>
      </c>
      <c r="I21" s="7">
        <f t="shared" si="4"/>
        <v>25.75</v>
      </c>
      <c r="J21" s="7">
        <f t="shared" si="2"/>
        <v>25.65</v>
      </c>
      <c r="K21" s="20">
        <f t="shared" si="3"/>
        <v>25.75</v>
      </c>
      <c r="L21" s="7"/>
      <c r="M21" s="19"/>
      <c r="N21" s="7"/>
      <c r="O21" s="7">
        <f t="shared" si="5"/>
        <v>25.65</v>
      </c>
      <c r="P21" s="7">
        <f t="shared" si="6"/>
        <v>25.75</v>
      </c>
      <c r="Q21" s="7">
        <f t="shared" si="7"/>
        <v>25.65</v>
      </c>
      <c r="R21" s="20">
        <f t="shared" si="8"/>
        <v>25.75</v>
      </c>
      <c r="S21" s="7"/>
      <c r="T21" s="17">
        <f t="shared" si="9"/>
        <v>2.7725887222397811</v>
      </c>
      <c r="U21" s="8">
        <f t="shared" si="10"/>
        <v>1.5957691216057308</v>
      </c>
      <c r="V21" s="8">
        <f t="shared" si="11"/>
        <v>3.0280625698692997E-5</v>
      </c>
      <c r="W21" s="8">
        <f t="shared" si="12"/>
        <v>1.5140312849346498E-5</v>
      </c>
      <c r="X21" s="18">
        <f t="shared" si="16"/>
        <v>3.8910554929667308E-3</v>
      </c>
      <c r="Y21" s="16">
        <f t="shared" si="13"/>
        <v>3.8910505836576978E-3</v>
      </c>
      <c r="Z21" s="9">
        <f t="shared" si="14"/>
        <v>3.8910505836576978E-3</v>
      </c>
      <c r="AA21" s="15">
        <f t="shared" si="15"/>
        <v>0</v>
      </c>
    </row>
    <row r="22" spans="1:27" x14ac:dyDescent="0.25">
      <c r="A22" s="10"/>
      <c r="B22" s="11"/>
      <c r="C22" s="11"/>
      <c r="D22" s="24"/>
      <c r="E22" s="12"/>
      <c r="F22" s="10"/>
      <c r="G22" s="12"/>
      <c r="H22" s="12"/>
      <c r="I22" s="12"/>
      <c r="J22" s="12"/>
      <c r="K22" s="22"/>
      <c r="L22" s="12"/>
      <c r="M22" s="10"/>
      <c r="N22" s="12"/>
      <c r="O22" s="12"/>
      <c r="P22" s="12"/>
      <c r="Q22" s="12"/>
      <c r="R22" s="22"/>
      <c r="S22" s="12"/>
      <c r="T22" s="10"/>
      <c r="U22" s="12"/>
      <c r="V22" s="12"/>
      <c r="W22" s="12"/>
      <c r="X22" s="36" t="s">
        <v>15</v>
      </c>
      <c r="Y22" s="37">
        <f>AVERAGE(Y3:Y21)</f>
        <v>-2.211451775891565E-4</v>
      </c>
      <c r="Z22" s="34">
        <f>AVERAGE(Z3:Z21)</f>
        <v>1.1124894837355743E-3</v>
      </c>
      <c r="AA22" s="35">
        <f>SUM(AA3:AA21)/COUNT(AA3:AA21)</f>
        <v>0.47368421052631576</v>
      </c>
    </row>
    <row r="23" spans="1:27" x14ac:dyDescent="0.25">
      <c r="Y23" s="2"/>
    </row>
    <row r="24" spans="1:27" ht="15.75" x14ac:dyDescent="0.25">
      <c r="A24" s="38" t="s">
        <v>28</v>
      </c>
      <c r="Y24" s="2"/>
    </row>
    <row r="25" spans="1:27" ht="15.75" x14ac:dyDescent="0.25">
      <c r="A25" s="38" t="s">
        <v>25</v>
      </c>
      <c r="Y25" s="2"/>
    </row>
    <row r="26" spans="1:27" x14ac:dyDescent="0.25">
      <c r="A26" s="39" t="s">
        <v>27</v>
      </c>
    </row>
  </sheetData>
  <pageMargins left="0.7" right="0.7" top="0.75" bottom="0.75" header="0.3" footer="0.3"/>
  <ignoredErrors>
    <ignoredError sqref="J4:K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workbookViewId="0"/>
  </sheetViews>
  <sheetFormatPr defaultRowHeight="15" x14ac:dyDescent="0.25"/>
  <cols>
    <col min="2" max="4" width="12.28515625" style="1" customWidth="1"/>
    <col min="5" max="5" width="4.42578125" customWidth="1"/>
    <col min="6" max="9" width="12.7109375" customWidth="1"/>
    <col min="10" max="11" width="14.28515625" customWidth="1"/>
    <col min="12" max="12" width="3.85546875" customWidth="1"/>
    <col min="13" max="14" width="14.28515625" customWidth="1"/>
    <col min="15" max="18" width="12.7109375" customWidth="1"/>
    <col min="19" max="19" width="4" customWidth="1"/>
    <col min="20" max="21" width="12.42578125" customWidth="1"/>
    <col min="22" max="24" width="12.28515625" customWidth="1"/>
    <col min="25" max="26" width="12.7109375" customWidth="1"/>
    <col min="27" max="27" width="11.7109375" customWidth="1"/>
  </cols>
  <sheetData>
    <row r="1" spans="1:27" ht="45" x14ac:dyDescent="0.25">
      <c r="A1" s="25" t="s">
        <v>2</v>
      </c>
      <c r="B1" s="26" t="s">
        <v>0</v>
      </c>
      <c r="C1" s="26" t="s">
        <v>3</v>
      </c>
      <c r="D1" s="27" t="s">
        <v>1</v>
      </c>
      <c r="E1" s="29"/>
      <c r="F1" s="28" t="s">
        <v>22</v>
      </c>
      <c r="G1" s="26" t="s">
        <v>23</v>
      </c>
      <c r="H1" s="26" t="s">
        <v>20</v>
      </c>
      <c r="I1" s="26" t="s">
        <v>21</v>
      </c>
      <c r="J1" s="26" t="s">
        <v>10</v>
      </c>
      <c r="K1" s="27" t="s">
        <v>11</v>
      </c>
      <c r="L1" s="26"/>
      <c r="M1" s="28" t="s">
        <v>16</v>
      </c>
      <c r="N1" s="26" t="s">
        <v>17</v>
      </c>
      <c r="O1" s="26" t="s">
        <v>19</v>
      </c>
      <c r="P1" s="26" t="s">
        <v>18</v>
      </c>
      <c r="Q1" s="26" t="s">
        <v>12</v>
      </c>
      <c r="R1" s="27" t="s">
        <v>13</v>
      </c>
      <c r="S1" s="26"/>
      <c r="T1" s="28" t="s">
        <v>8</v>
      </c>
      <c r="U1" s="26" t="s">
        <v>9</v>
      </c>
      <c r="V1" s="26" t="s">
        <v>6</v>
      </c>
      <c r="W1" s="26" t="s">
        <v>7</v>
      </c>
      <c r="X1" s="26" t="s">
        <v>4</v>
      </c>
      <c r="Y1" s="28" t="s">
        <v>5</v>
      </c>
      <c r="Z1" s="27" t="s">
        <v>14</v>
      </c>
      <c r="AA1" s="30" t="s">
        <v>24</v>
      </c>
    </row>
    <row r="2" spans="1:27" x14ac:dyDescent="0.25">
      <c r="A2" s="3">
        <v>1</v>
      </c>
      <c r="B2" s="4">
        <v>25.25</v>
      </c>
      <c r="C2" s="4">
        <f>B2</f>
        <v>25.25</v>
      </c>
      <c r="D2" s="23">
        <v>25.32</v>
      </c>
      <c r="E2" s="5"/>
      <c r="F2" s="3"/>
      <c r="G2" s="5"/>
      <c r="H2" s="5"/>
      <c r="I2" s="5"/>
      <c r="J2" s="5"/>
      <c r="K2" s="6"/>
      <c r="M2" s="3"/>
      <c r="N2" s="5"/>
      <c r="O2" s="5"/>
      <c r="P2" s="5"/>
      <c r="Q2" s="5"/>
      <c r="R2" s="6"/>
      <c r="T2" s="3"/>
      <c r="U2" s="5"/>
      <c r="V2" s="5"/>
      <c r="W2" s="5"/>
      <c r="X2" s="5"/>
      <c r="Y2" s="3"/>
      <c r="Z2" s="6"/>
      <c r="AA2" s="14"/>
    </row>
    <row r="3" spans="1:27" x14ac:dyDescent="0.25">
      <c r="A3" s="3">
        <v>2</v>
      </c>
      <c r="B3" s="4">
        <v>25.32</v>
      </c>
      <c r="C3" s="4">
        <v>25.19</v>
      </c>
      <c r="D3" s="23">
        <f>B3</f>
        <v>25.32</v>
      </c>
      <c r="E3" s="5"/>
      <c r="F3" s="19">
        <f t="shared" ref="F3:F21" si="0">C2</f>
        <v>25.25</v>
      </c>
      <c r="G3" s="7">
        <f t="shared" ref="G3:G21" si="1">D2</f>
        <v>25.32</v>
      </c>
      <c r="H3" s="7">
        <f>C3</f>
        <v>25.19</v>
      </c>
      <c r="I3" s="7">
        <f>D3</f>
        <v>25.32</v>
      </c>
      <c r="J3" s="7">
        <f t="shared" ref="J3:J21" si="2">MIN(C2:C3)</f>
        <v>25.19</v>
      </c>
      <c r="K3" s="20">
        <f t="shared" ref="K3:K21" si="3">MAX(D2:D3)</f>
        <v>25.32</v>
      </c>
      <c r="L3" s="7"/>
      <c r="M3" s="19">
        <f t="shared" ref="M3:M21" si="4">MAX(0,B2-D3)</f>
        <v>0</v>
      </c>
      <c r="N3" s="7">
        <f t="shared" ref="N3:N21" si="5">MAX(0,C3-B2)</f>
        <v>0</v>
      </c>
      <c r="O3" s="7">
        <f>H3-N3+M3</f>
        <v>25.19</v>
      </c>
      <c r="P3" s="7">
        <f>I3-N3+M3</f>
        <v>25.32</v>
      </c>
      <c r="Q3" s="7">
        <f>MIN(F3,O3)</f>
        <v>25.19</v>
      </c>
      <c r="R3" s="20">
        <f>MAX(G3,P3)</f>
        <v>25.32</v>
      </c>
      <c r="S3" s="7"/>
      <c r="T3" s="17">
        <f>4*LN(2)</f>
        <v>2.7725887222397811</v>
      </c>
      <c r="U3" s="8">
        <f>SQRT(8/PI())</f>
        <v>1.5957691216057308</v>
      </c>
      <c r="V3" s="8">
        <f>(LN(P3/O3))^2+(LN(G3/F3))^2</f>
        <v>3.4161096044764834E-5</v>
      </c>
      <c r="W3" s="8">
        <f>(LN(R3/Q3))^2</f>
        <v>2.6496827403492178E-5</v>
      </c>
      <c r="X3" s="18">
        <f>((SQRT(2*V3)-SQRT(V3))/(3-2*SQRT(2)))-(SQRT(W3/(3-2*SQRT(2))))</f>
        <v>1.6832923745353032E-3</v>
      </c>
      <c r="Y3" s="16">
        <f>(2*(EXP(X3)-1))/(1+EXP(X3))</f>
        <v>1.6832919770717715E-3</v>
      </c>
      <c r="Z3" s="9">
        <f>MAX(0,Y3)</f>
        <v>1.6832919770717715E-3</v>
      </c>
      <c r="AA3" s="14">
        <f>IF(Y3&lt;0,1,0)</f>
        <v>0</v>
      </c>
    </row>
    <row r="4" spans="1:27" x14ac:dyDescent="0.25">
      <c r="A4" s="3">
        <v>3</v>
      </c>
      <c r="B4" s="4">
        <v>25.3</v>
      </c>
      <c r="C4" s="4">
        <v>25.28</v>
      </c>
      <c r="D4" s="23">
        <v>25.41</v>
      </c>
      <c r="E4" s="5"/>
      <c r="F4" s="19">
        <f t="shared" si="0"/>
        <v>25.19</v>
      </c>
      <c r="G4" s="7">
        <f t="shared" si="1"/>
        <v>25.32</v>
      </c>
      <c r="H4" s="7">
        <f t="shared" ref="H4:H21" si="6">C4</f>
        <v>25.28</v>
      </c>
      <c r="I4" s="7">
        <f t="shared" ref="I4:I21" si="7">D4</f>
        <v>25.41</v>
      </c>
      <c r="J4" s="7">
        <f t="shared" si="2"/>
        <v>25.19</v>
      </c>
      <c r="K4" s="20">
        <f t="shared" si="3"/>
        <v>25.41</v>
      </c>
      <c r="L4" s="7"/>
      <c r="M4" s="19">
        <f t="shared" si="4"/>
        <v>0</v>
      </c>
      <c r="N4" s="7">
        <f t="shared" si="5"/>
        <v>0</v>
      </c>
      <c r="O4" s="7">
        <f t="shared" ref="O4:O21" si="8">H4-N4+M4</f>
        <v>25.28</v>
      </c>
      <c r="P4" s="7">
        <f t="shared" ref="P4:P21" si="9">I4-N4+M4</f>
        <v>25.41</v>
      </c>
      <c r="Q4" s="7">
        <f t="shared" ref="Q4:Q21" si="10">MIN(F4,O4)</f>
        <v>25.19</v>
      </c>
      <c r="R4" s="20">
        <f t="shared" ref="R4:R21" si="11">MAX(G4,P4)</f>
        <v>25.41</v>
      </c>
      <c r="S4" s="7"/>
      <c r="T4" s="17">
        <f t="shared" ref="T4:T21" si="12">4*LN(2)</f>
        <v>2.7725887222397811</v>
      </c>
      <c r="U4" s="8">
        <f t="shared" ref="U4:U21" si="13">SQRT(8/PI())</f>
        <v>1.5957691216057308</v>
      </c>
      <c r="V4" s="8">
        <f t="shared" ref="V4:V21" si="14">(LN(P4/O4))^2+(LN(G4/F4))^2</f>
        <v>5.2805807827442018E-5</v>
      </c>
      <c r="W4" s="8">
        <f t="shared" ref="W4:W21" si="15">(LN(R4/Q4))^2</f>
        <v>7.5615319665565665E-5</v>
      </c>
      <c r="X4" s="18">
        <f>((SQRT(2*V4)-SQRT(V4))/(3-2*SQRT(2)))-(SQRT(W4/(3-2*SQRT(2))))</f>
        <v>-3.4497819978404308E-3</v>
      </c>
      <c r="Y4" s="16">
        <f t="shared" ref="Y4:Y21" si="16">(2*(EXP(X4)-1))/(1+EXP(X4))</f>
        <v>-3.4497785765243726E-3</v>
      </c>
      <c r="Z4" s="9">
        <f t="shared" ref="Z4:Z21" si="17">MAX(0,Y4)</f>
        <v>0</v>
      </c>
      <c r="AA4" s="14">
        <f t="shared" ref="AA4:AA21" si="18">IF(Y4&lt;0,1,0)</f>
        <v>1</v>
      </c>
    </row>
    <row r="5" spans="1:27" x14ac:dyDescent="0.25">
      <c r="A5" s="3">
        <v>4</v>
      </c>
      <c r="B5" s="4">
        <v>25.33</v>
      </c>
      <c r="C5" s="4">
        <v>25.28</v>
      </c>
      <c r="D5" s="23">
        <v>25.38</v>
      </c>
      <c r="E5" s="5"/>
      <c r="F5" s="19">
        <f t="shared" si="0"/>
        <v>25.28</v>
      </c>
      <c r="G5" s="7">
        <f t="shared" si="1"/>
        <v>25.41</v>
      </c>
      <c r="H5" s="7">
        <f t="shared" si="6"/>
        <v>25.28</v>
      </c>
      <c r="I5" s="7">
        <f t="shared" si="7"/>
        <v>25.38</v>
      </c>
      <c r="J5" s="7">
        <f t="shared" si="2"/>
        <v>25.28</v>
      </c>
      <c r="K5" s="20">
        <f t="shared" si="3"/>
        <v>25.41</v>
      </c>
      <c r="L5" s="7"/>
      <c r="M5" s="19">
        <f t="shared" si="4"/>
        <v>0</v>
      </c>
      <c r="N5" s="7">
        <f t="shared" si="5"/>
        <v>0</v>
      </c>
      <c r="O5" s="7">
        <f t="shared" si="8"/>
        <v>25.28</v>
      </c>
      <c r="P5" s="7">
        <f t="shared" si="9"/>
        <v>25.38</v>
      </c>
      <c r="Q5" s="7">
        <f t="shared" si="10"/>
        <v>25.28</v>
      </c>
      <c r="R5" s="20">
        <f t="shared" si="11"/>
        <v>25.41</v>
      </c>
      <c r="S5" s="7"/>
      <c r="T5" s="17">
        <f t="shared" si="12"/>
        <v>2.7725887222397811</v>
      </c>
      <c r="U5" s="8">
        <f t="shared" si="13"/>
        <v>1.5957691216057308</v>
      </c>
      <c r="V5" s="8">
        <f t="shared" si="14"/>
        <v>4.1894839623287118E-5</v>
      </c>
      <c r="W5" s="8">
        <f t="shared" si="15"/>
        <v>2.6308980423949843E-5</v>
      </c>
      <c r="X5" s="18">
        <f t="shared" ref="X5:X21" si="19">((SQRT(2*V5)-SQRT(V5))/(3-2*SQRT(2)))-(SQRT(W5/(3-2*SQRT(2))))</f>
        <v>3.243240644186754E-3</v>
      </c>
      <c r="Y5" s="16">
        <f t="shared" si="16"/>
        <v>3.2432378013245657E-3</v>
      </c>
      <c r="Z5" s="9">
        <f t="shared" si="17"/>
        <v>3.2432378013245657E-3</v>
      </c>
      <c r="AA5" s="14">
        <f t="shared" si="18"/>
        <v>0</v>
      </c>
    </row>
    <row r="6" spans="1:27" x14ac:dyDescent="0.25">
      <c r="A6" s="3">
        <v>5</v>
      </c>
      <c r="B6" s="4">
        <v>25.33</v>
      </c>
      <c r="C6" s="4">
        <v>25.27</v>
      </c>
      <c r="D6" s="23">
        <v>25.37</v>
      </c>
      <c r="E6" s="5"/>
      <c r="F6" s="19">
        <f t="shared" si="0"/>
        <v>25.28</v>
      </c>
      <c r="G6" s="7">
        <f t="shared" si="1"/>
        <v>25.38</v>
      </c>
      <c r="H6" s="7">
        <f t="shared" si="6"/>
        <v>25.27</v>
      </c>
      <c r="I6" s="7">
        <f t="shared" si="7"/>
        <v>25.37</v>
      </c>
      <c r="J6" s="7">
        <f t="shared" si="2"/>
        <v>25.27</v>
      </c>
      <c r="K6" s="20">
        <f t="shared" si="3"/>
        <v>25.38</v>
      </c>
      <c r="L6" s="7"/>
      <c r="M6" s="19">
        <f t="shared" si="4"/>
        <v>0</v>
      </c>
      <c r="N6" s="7">
        <f t="shared" si="5"/>
        <v>0</v>
      </c>
      <c r="O6" s="7">
        <f t="shared" si="8"/>
        <v>25.27</v>
      </c>
      <c r="P6" s="7">
        <f t="shared" si="9"/>
        <v>25.37</v>
      </c>
      <c r="Q6" s="7">
        <f t="shared" si="10"/>
        <v>25.27</v>
      </c>
      <c r="R6" s="20">
        <f t="shared" si="11"/>
        <v>25.38</v>
      </c>
      <c r="S6" s="7"/>
      <c r="T6" s="17">
        <f t="shared" si="12"/>
        <v>2.7725887222397811</v>
      </c>
      <c r="U6" s="8">
        <f t="shared" si="13"/>
        <v>1.5957691216057308</v>
      </c>
      <c r="V6" s="8">
        <f t="shared" si="14"/>
        <v>3.1184031967002347E-5</v>
      </c>
      <c r="W6" s="8">
        <f t="shared" si="15"/>
        <v>1.8866347429558327E-5</v>
      </c>
      <c r="X6" s="18">
        <f t="shared" si="19"/>
        <v>2.9953765228864573E-3</v>
      </c>
      <c r="Y6" s="16">
        <f t="shared" si="16"/>
        <v>2.9953742832753124E-3</v>
      </c>
      <c r="Z6" s="9">
        <f t="shared" si="17"/>
        <v>2.9953742832753124E-3</v>
      </c>
      <c r="AA6" s="14">
        <f t="shared" si="18"/>
        <v>0</v>
      </c>
    </row>
    <row r="7" spans="1:27" x14ac:dyDescent="0.25">
      <c r="A7" s="3">
        <v>6</v>
      </c>
      <c r="B7" s="4">
        <v>25.36</v>
      </c>
      <c r="C7" s="4">
        <f>B7</f>
        <v>25.36</v>
      </c>
      <c r="D7" s="23">
        <v>25.45</v>
      </c>
      <c r="E7" s="5"/>
      <c r="F7" s="19">
        <f t="shared" si="0"/>
        <v>25.27</v>
      </c>
      <c r="G7" s="7">
        <f t="shared" si="1"/>
        <v>25.37</v>
      </c>
      <c r="H7" s="7">
        <f t="shared" si="6"/>
        <v>25.36</v>
      </c>
      <c r="I7" s="7">
        <f t="shared" si="7"/>
        <v>25.45</v>
      </c>
      <c r="J7" s="7">
        <f t="shared" si="2"/>
        <v>25.27</v>
      </c>
      <c r="K7" s="20">
        <f t="shared" si="3"/>
        <v>25.45</v>
      </c>
      <c r="L7" s="7"/>
      <c r="M7" s="19">
        <f t="shared" si="4"/>
        <v>0</v>
      </c>
      <c r="N7" s="13">
        <f t="shared" si="5"/>
        <v>3.0000000000001137E-2</v>
      </c>
      <c r="O7" s="7">
        <f t="shared" si="8"/>
        <v>25.33</v>
      </c>
      <c r="P7" s="7">
        <f t="shared" si="9"/>
        <v>25.419999999999998</v>
      </c>
      <c r="Q7" s="7">
        <f t="shared" si="10"/>
        <v>25.27</v>
      </c>
      <c r="R7" s="20">
        <f t="shared" si="11"/>
        <v>25.419999999999998</v>
      </c>
      <c r="S7" s="7"/>
      <c r="T7" s="17">
        <f t="shared" si="12"/>
        <v>2.7725887222397811</v>
      </c>
      <c r="U7" s="8">
        <f t="shared" si="13"/>
        <v>1.5957691216057308</v>
      </c>
      <c r="V7" s="8">
        <f t="shared" si="14"/>
        <v>2.8177975405324637E-5</v>
      </c>
      <c r="W7" s="8">
        <f t="shared" si="15"/>
        <v>3.5026799977807189E-5</v>
      </c>
      <c r="X7" s="18">
        <f t="shared" si="19"/>
        <v>-1.4727940808875965E-3</v>
      </c>
      <c r="Y7" s="16">
        <f t="shared" si="16"/>
        <v>-1.4727938146650954E-3</v>
      </c>
      <c r="Z7" s="9">
        <f t="shared" si="17"/>
        <v>0</v>
      </c>
      <c r="AA7" s="14">
        <f t="shared" si="18"/>
        <v>1</v>
      </c>
    </row>
    <row r="8" spans="1:27" x14ac:dyDescent="0.25">
      <c r="A8" s="3">
        <v>7</v>
      </c>
      <c r="B8" s="4">
        <v>25.35</v>
      </c>
      <c r="C8" s="4">
        <v>25.34</v>
      </c>
      <c r="D8" s="23">
        <v>25.44</v>
      </c>
      <c r="E8" s="5"/>
      <c r="F8" s="19">
        <f t="shared" si="0"/>
        <v>25.36</v>
      </c>
      <c r="G8" s="7">
        <f t="shared" si="1"/>
        <v>25.45</v>
      </c>
      <c r="H8" s="7">
        <f t="shared" si="6"/>
        <v>25.34</v>
      </c>
      <c r="I8" s="7">
        <f t="shared" si="7"/>
        <v>25.44</v>
      </c>
      <c r="J8" s="7">
        <f t="shared" si="2"/>
        <v>25.34</v>
      </c>
      <c r="K8" s="20">
        <f t="shared" si="3"/>
        <v>25.45</v>
      </c>
      <c r="L8" s="7"/>
      <c r="M8" s="19">
        <f t="shared" si="4"/>
        <v>0</v>
      </c>
      <c r="N8" s="7">
        <f t="shared" si="5"/>
        <v>0</v>
      </c>
      <c r="O8" s="7">
        <f t="shared" si="8"/>
        <v>25.34</v>
      </c>
      <c r="P8" s="7">
        <f t="shared" si="9"/>
        <v>25.44</v>
      </c>
      <c r="Q8" s="7">
        <f t="shared" si="10"/>
        <v>25.34</v>
      </c>
      <c r="R8" s="20">
        <f t="shared" si="11"/>
        <v>25.45</v>
      </c>
      <c r="S8" s="7"/>
      <c r="T8" s="17">
        <f t="shared" si="12"/>
        <v>2.7725887222397811</v>
      </c>
      <c r="U8" s="8">
        <f t="shared" si="13"/>
        <v>1.5957691216057308</v>
      </c>
      <c r="V8" s="8">
        <f t="shared" si="14"/>
        <v>2.8062392962012109E-5</v>
      </c>
      <c r="W8" s="8">
        <f t="shared" si="15"/>
        <v>1.8762482235594309E-5</v>
      </c>
      <c r="X8" s="18">
        <f t="shared" si="19"/>
        <v>2.3317122045753008E-3</v>
      </c>
      <c r="Y8" s="16">
        <f t="shared" si="16"/>
        <v>2.3317111481389527E-3</v>
      </c>
      <c r="Z8" s="9">
        <f t="shared" si="17"/>
        <v>2.3317111481389527E-3</v>
      </c>
      <c r="AA8" s="14">
        <f t="shared" si="18"/>
        <v>0</v>
      </c>
    </row>
    <row r="9" spans="1:27" x14ac:dyDescent="0.25">
      <c r="A9" s="3">
        <v>8</v>
      </c>
      <c r="B9" s="4">
        <v>25.42</v>
      </c>
      <c r="C9" s="4">
        <v>25.38</v>
      </c>
      <c r="D9" s="23">
        <v>25.52</v>
      </c>
      <c r="E9" s="5"/>
      <c r="F9" s="19">
        <f t="shared" si="0"/>
        <v>25.34</v>
      </c>
      <c r="G9" s="7">
        <f t="shared" si="1"/>
        <v>25.44</v>
      </c>
      <c r="H9" s="7">
        <f t="shared" si="6"/>
        <v>25.38</v>
      </c>
      <c r="I9" s="7">
        <f t="shared" si="7"/>
        <v>25.52</v>
      </c>
      <c r="J9" s="7">
        <f t="shared" si="2"/>
        <v>25.34</v>
      </c>
      <c r="K9" s="20">
        <f t="shared" si="3"/>
        <v>25.52</v>
      </c>
      <c r="L9" s="7"/>
      <c r="M9" s="19">
        <f t="shared" si="4"/>
        <v>0</v>
      </c>
      <c r="N9" s="13">
        <f t="shared" si="5"/>
        <v>2.9999999999997584E-2</v>
      </c>
      <c r="O9" s="7">
        <f t="shared" si="8"/>
        <v>25.35</v>
      </c>
      <c r="P9" s="7">
        <f t="shared" si="9"/>
        <v>25.490000000000002</v>
      </c>
      <c r="Q9" s="7">
        <f t="shared" si="10"/>
        <v>25.34</v>
      </c>
      <c r="R9" s="20">
        <f t="shared" si="11"/>
        <v>25.490000000000002</v>
      </c>
      <c r="S9" s="7"/>
      <c r="T9" s="17">
        <f t="shared" si="12"/>
        <v>2.7725887222397811</v>
      </c>
      <c r="U9" s="8">
        <f t="shared" si="13"/>
        <v>1.5957691216057308</v>
      </c>
      <c r="V9" s="8">
        <f t="shared" si="14"/>
        <v>4.5844710999812001E-5</v>
      </c>
      <c r="W9" s="8">
        <f t="shared" si="15"/>
        <v>3.4834117417239355E-5</v>
      </c>
      <c r="X9" s="18">
        <f t="shared" si="19"/>
        <v>2.0975381589888702E-3</v>
      </c>
      <c r="Y9" s="16">
        <f t="shared" si="16"/>
        <v>2.0975373899502817E-3</v>
      </c>
      <c r="Z9" s="9">
        <f t="shared" si="17"/>
        <v>2.0975373899502817E-3</v>
      </c>
      <c r="AA9" s="14">
        <f t="shared" si="18"/>
        <v>0</v>
      </c>
    </row>
    <row r="10" spans="1:27" x14ac:dyDescent="0.25">
      <c r="A10" s="3">
        <v>9</v>
      </c>
      <c r="B10" s="4">
        <v>25.47</v>
      </c>
      <c r="C10" s="4">
        <v>25.29</v>
      </c>
      <c r="D10" s="23">
        <f>B10</f>
        <v>25.47</v>
      </c>
      <c r="E10" s="5"/>
      <c r="F10" s="19">
        <f t="shared" si="0"/>
        <v>25.38</v>
      </c>
      <c r="G10" s="7">
        <f t="shared" si="1"/>
        <v>25.52</v>
      </c>
      <c r="H10" s="7">
        <f t="shared" si="6"/>
        <v>25.29</v>
      </c>
      <c r="I10" s="7">
        <f t="shared" si="7"/>
        <v>25.47</v>
      </c>
      <c r="J10" s="7">
        <f t="shared" si="2"/>
        <v>25.29</v>
      </c>
      <c r="K10" s="20">
        <f t="shared" si="3"/>
        <v>25.52</v>
      </c>
      <c r="L10" s="7"/>
      <c r="M10" s="19">
        <f t="shared" si="4"/>
        <v>0</v>
      </c>
      <c r="N10" s="7">
        <f t="shared" si="5"/>
        <v>0</v>
      </c>
      <c r="O10" s="7">
        <f t="shared" si="8"/>
        <v>25.29</v>
      </c>
      <c r="P10" s="7">
        <f t="shared" si="9"/>
        <v>25.47</v>
      </c>
      <c r="Q10" s="7">
        <f t="shared" si="10"/>
        <v>25.29</v>
      </c>
      <c r="R10" s="20">
        <f t="shared" si="11"/>
        <v>25.52</v>
      </c>
      <c r="S10" s="7"/>
      <c r="T10" s="17">
        <f t="shared" si="12"/>
        <v>2.7725887222397811</v>
      </c>
      <c r="U10" s="8">
        <f t="shared" si="13"/>
        <v>1.5957691216057308</v>
      </c>
      <c r="V10" s="8">
        <f t="shared" si="14"/>
        <v>8.0560661480176773E-5</v>
      </c>
      <c r="W10" s="8">
        <f t="shared" si="15"/>
        <v>8.1964011629355604E-5</v>
      </c>
      <c r="X10" s="18">
        <f t="shared" si="19"/>
        <v>-1.8791918907530916E-4</v>
      </c>
      <c r="Y10" s="16">
        <f t="shared" si="16"/>
        <v>-1.8791918852228577E-4</v>
      </c>
      <c r="Z10" s="9">
        <f t="shared" si="17"/>
        <v>0</v>
      </c>
      <c r="AA10" s="14">
        <f t="shared" si="18"/>
        <v>1</v>
      </c>
    </row>
    <row r="11" spans="1:27" x14ac:dyDescent="0.25">
      <c r="A11" s="3">
        <v>10</v>
      </c>
      <c r="B11" s="4">
        <v>25.45</v>
      </c>
      <c r="C11" s="4">
        <v>25.39</v>
      </c>
      <c r="D11" s="23">
        <v>25.46</v>
      </c>
      <c r="E11" s="5"/>
      <c r="F11" s="19">
        <f t="shared" si="0"/>
        <v>25.29</v>
      </c>
      <c r="G11" s="7">
        <f t="shared" si="1"/>
        <v>25.47</v>
      </c>
      <c r="H11" s="7">
        <f t="shared" si="6"/>
        <v>25.39</v>
      </c>
      <c r="I11" s="7">
        <f t="shared" si="7"/>
        <v>25.46</v>
      </c>
      <c r="J11" s="7">
        <f t="shared" si="2"/>
        <v>25.29</v>
      </c>
      <c r="K11" s="20">
        <f t="shared" si="3"/>
        <v>25.47</v>
      </c>
      <c r="L11" s="7"/>
      <c r="M11" s="21">
        <f t="shared" si="4"/>
        <v>9.9999999999980105E-3</v>
      </c>
      <c r="N11" s="7">
        <f t="shared" si="5"/>
        <v>0</v>
      </c>
      <c r="O11" s="7">
        <f t="shared" si="8"/>
        <v>25.4</v>
      </c>
      <c r="P11" s="7">
        <f t="shared" si="9"/>
        <v>25.47</v>
      </c>
      <c r="Q11" s="7">
        <f t="shared" si="10"/>
        <v>25.29</v>
      </c>
      <c r="R11" s="20">
        <f t="shared" si="11"/>
        <v>25.47</v>
      </c>
      <c r="S11" s="7"/>
      <c r="T11" s="17">
        <f t="shared" si="12"/>
        <v>2.7725887222397811</v>
      </c>
      <c r="U11" s="8">
        <f t="shared" si="13"/>
        <v>1.5957691216057308</v>
      </c>
      <c r="V11" s="8">
        <f t="shared" si="14"/>
        <v>5.787383918485288E-5</v>
      </c>
      <c r="W11" s="8">
        <f t="shared" si="15"/>
        <v>5.0299702393957437E-5</v>
      </c>
      <c r="X11" s="18">
        <f t="shared" si="19"/>
        <v>1.2439414610661732E-3</v>
      </c>
      <c r="Y11" s="16">
        <f t="shared" si="16"/>
        <v>1.2439413006609639E-3</v>
      </c>
      <c r="Z11" s="9">
        <f t="shared" si="17"/>
        <v>1.2439413006609639E-3</v>
      </c>
      <c r="AA11" s="14">
        <f t="shared" si="18"/>
        <v>0</v>
      </c>
    </row>
    <row r="12" spans="1:27" x14ac:dyDescent="0.25">
      <c r="A12" s="3">
        <v>11</v>
      </c>
      <c r="B12" s="4">
        <v>25.55</v>
      </c>
      <c r="C12" s="4">
        <v>25.49</v>
      </c>
      <c r="D12" s="23">
        <v>25.56</v>
      </c>
      <c r="E12" s="5"/>
      <c r="F12" s="19">
        <f t="shared" si="0"/>
        <v>25.39</v>
      </c>
      <c r="G12" s="7">
        <f t="shared" si="1"/>
        <v>25.46</v>
      </c>
      <c r="H12" s="7">
        <f t="shared" si="6"/>
        <v>25.49</v>
      </c>
      <c r="I12" s="7">
        <f t="shared" si="7"/>
        <v>25.56</v>
      </c>
      <c r="J12" s="7">
        <f t="shared" si="2"/>
        <v>25.39</v>
      </c>
      <c r="K12" s="20">
        <f t="shared" si="3"/>
        <v>25.56</v>
      </c>
      <c r="L12" s="7"/>
      <c r="M12" s="19">
        <f t="shared" si="4"/>
        <v>0</v>
      </c>
      <c r="N12" s="13">
        <f t="shared" si="5"/>
        <v>3.9999999999999147E-2</v>
      </c>
      <c r="O12" s="7">
        <f t="shared" si="8"/>
        <v>25.45</v>
      </c>
      <c r="P12" s="7">
        <f t="shared" si="9"/>
        <v>25.52</v>
      </c>
      <c r="Q12" s="7">
        <f t="shared" si="10"/>
        <v>25.39</v>
      </c>
      <c r="R12" s="20">
        <f t="shared" si="11"/>
        <v>25.52</v>
      </c>
      <c r="S12" s="7"/>
      <c r="T12" s="17">
        <f t="shared" si="12"/>
        <v>2.7725887222397811</v>
      </c>
      <c r="U12" s="8">
        <f t="shared" si="13"/>
        <v>1.5957691216057308</v>
      </c>
      <c r="V12" s="8">
        <f t="shared" si="14"/>
        <v>1.5124541921538358E-5</v>
      </c>
      <c r="W12" s="8">
        <f t="shared" si="15"/>
        <v>2.6082090034599614E-5</v>
      </c>
      <c r="X12" s="18">
        <f t="shared" si="19"/>
        <v>-2.940595063428586E-3</v>
      </c>
      <c r="Y12" s="16">
        <f t="shared" si="16"/>
        <v>-2.9405929444623262E-3</v>
      </c>
      <c r="Z12" s="9">
        <f t="shared" si="17"/>
        <v>0</v>
      </c>
      <c r="AA12" s="14">
        <f t="shared" si="18"/>
        <v>1</v>
      </c>
    </row>
    <row r="13" spans="1:27" x14ac:dyDescent="0.25">
      <c r="A13" s="3">
        <v>12</v>
      </c>
      <c r="B13" s="4">
        <v>25.5</v>
      </c>
      <c r="C13" s="4">
        <f>B13</f>
        <v>25.5</v>
      </c>
      <c r="D13" s="23">
        <v>25.57</v>
      </c>
      <c r="E13" s="5"/>
      <c r="F13" s="19">
        <f t="shared" si="0"/>
        <v>25.49</v>
      </c>
      <c r="G13" s="7">
        <f t="shared" si="1"/>
        <v>25.56</v>
      </c>
      <c r="H13" s="7">
        <f t="shared" si="6"/>
        <v>25.5</v>
      </c>
      <c r="I13" s="7">
        <f t="shared" si="7"/>
        <v>25.57</v>
      </c>
      <c r="J13" s="7">
        <f t="shared" si="2"/>
        <v>25.49</v>
      </c>
      <c r="K13" s="20">
        <f t="shared" si="3"/>
        <v>25.57</v>
      </c>
      <c r="L13" s="7"/>
      <c r="M13" s="19">
        <f t="shared" si="4"/>
        <v>0</v>
      </c>
      <c r="N13" s="7">
        <f t="shared" si="5"/>
        <v>0</v>
      </c>
      <c r="O13" s="7">
        <f t="shared" si="8"/>
        <v>25.5</v>
      </c>
      <c r="P13" s="7">
        <f t="shared" si="9"/>
        <v>25.57</v>
      </c>
      <c r="Q13" s="7">
        <f t="shared" si="10"/>
        <v>25.49</v>
      </c>
      <c r="R13" s="20">
        <f t="shared" si="11"/>
        <v>25.57</v>
      </c>
      <c r="S13" s="7"/>
      <c r="T13" s="17">
        <f t="shared" si="12"/>
        <v>2.7725887222397811</v>
      </c>
      <c r="U13" s="8">
        <f t="shared" si="13"/>
        <v>1.5957691216057308</v>
      </c>
      <c r="V13" s="8">
        <f t="shared" si="14"/>
        <v>1.5035748066380876E-5</v>
      </c>
      <c r="W13" s="8">
        <f t="shared" si="15"/>
        <v>9.819266679780181E-6</v>
      </c>
      <c r="X13" s="18">
        <f t="shared" si="19"/>
        <v>1.7962346187196067E-3</v>
      </c>
      <c r="Y13" s="16">
        <f t="shared" si="16"/>
        <v>1.7962341357632375E-3</v>
      </c>
      <c r="Z13" s="9">
        <f t="shared" si="17"/>
        <v>1.7962341357632375E-3</v>
      </c>
      <c r="AA13" s="14">
        <f t="shared" si="18"/>
        <v>0</v>
      </c>
    </row>
    <row r="14" spans="1:27" x14ac:dyDescent="0.25">
      <c r="A14" s="3">
        <v>13</v>
      </c>
      <c r="B14" s="4">
        <v>25.54</v>
      </c>
      <c r="C14" s="4">
        <v>25.54</v>
      </c>
      <c r="D14" s="23">
        <v>25.61</v>
      </c>
      <c r="E14" s="5"/>
      <c r="F14" s="19">
        <f t="shared" si="0"/>
        <v>25.5</v>
      </c>
      <c r="G14" s="7">
        <f t="shared" si="1"/>
        <v>25.57</v>
      </c>
      <c r="H14" s="7">
        <f t="shared" si="6"/>
        <v>25.54</v>
      </c>
      <c r="I14" s="7">
        <f t="shared" si="7"/>
        <v>25.61</v>
      </c>
      <c r="J14" s="7">
        <f t="shared" si="2"/>
        <v>25.5</v>
      </c>
      <c r="K14" s="20">
        <f t="shared" si="3"/>
        <v>25.61</v>
      </c>
      <c r="L14" s="7"/>
      <c r="M14" s="19">
        <f t="shared" si="4"/>
        <v>0</v>
      </c>
      <c r="N14" s="7">
        <f t="shared" si="5"/>
        <v>3.9999999999999147E-2</v>
      </c>
      <c r="O14" s="7">
        <f t="shared" si="8"/>
        <v>25.5</v>
      </c>
      <c r="P14" s="7">
        <f t="shared" si="9"/>
        <v>25.57</v>
      </c>
      <c r="Q14" s="7">
        <f t="shared" si="10"/>
        <v>25.5</v>
      </c>
      <c r="R14" s="20">
        <f t="shared" si="11"/>
        <v>25.57</v>
      </c>
      <c r="S14" s="7"/>
      <c r="T14" s="17">
        <f t="shared" si="12"/>
        <v>2.7725887222397811</v>
      </c>
      <c r="U14" s="8">
        <f t="shared" si="13"/>
        <v>1.5957691216057308</v>
      </c>
      <c r="V14" s="8">
        <f t="shared" si="14"/>
        <v>1.5029858616193381E-5</v>
      </c>
      <c r="W14" s="8">
        <f t="shared" si="15"/>
        <v>7.5149293080966903E-6</v>
      </c>
      <c r="X14" s="18">
        <f t="shared" si="19"/>
        <v>2.7413371387147402E-3</v>
      </c>
      <c r="Y14" s="16">
        <f t="shared" si="16"/>
        <v>2.7413354219697908E-3</v>
      </c>
      <c r="Z14" s="9">
        <f t="shared" si="17"/>
        <v>2.7413354219697908E-3</v>
      </c>
      <c r="AA14" s="14">
        <f t="shared" si="18"/>
        <v>0</v>
      </c>
    </row>
    <row r="15" spans="1:27" x14ac:dyDescent="0.25">
      <c r="A15" s="3">
        <v>14</v>
      </c>
      <c r="B15" s="4">
        <v>25.59</v>
      </c>
      <c r="C15" s="4">
        <v>25.51</v>
      </c>
      <c r="D15" s="23">
        <f>B15</f>
        <v>25.59</v>
      </c>
      <c r="E15" s="5"/>
      <c r="F15" s="19">
        <f t="shared" si="0"/>
        <v>25.54</v>
      </c>
      <c r="G15" s="7">
        <f t="shared" si="1"/>
        <v>25.61</v>
      </c>
      <c r="H15" s="7">
        <f t="shared" si="6"/>
        <v>25.51</v>
      </c>
      <c r="I15" s="7">
        <f t="shared" si="7"/>
        <v>25.59</v>
      </c>
      <c r="J15" s="7">
        <f t="shared" si="2"/>
        <v>25.51</v>
      </c>
      <c r="K15" s="20">
        <f t="shared" si="3"/>
        <v>25.61</v>
      </c>
      <c r="L15" s="7"/>
      <c r="M15" s="19">
        <f t="shared" si="4"/>
        <v>0</v>
      </c>
      <c r="N15" s="7">
        <f t="shared" si="5"/>
        <v>0</v>
      </c>
      <c r="O15" s="7">
        <f t="shared" si="8"/>
        <v>25.51</v>
      </c>
      <c r="P15" s="7">
        <f t="shared" si="9"/>
        <v>25.59</v>
      </c>
      <c r="Q15" s="7">
        <f t="shared" si="10"/>
        <v>25.51</v>
      </c>
      <c r="R15" s="20">
        <f t="shared" si="11"/>
        <v>25.61</v>
      </c>
      <c r="S15" s="7"/>
      <c r="T15" s="17">
        <f t="shared" si="12"/>
        <v>2.7725887222397811</v>
      </c>
      <c r="U15" s="8">
        <f t="shared" si="13"/>
        <v>1.5957691216057308</v>
      </c>
      <c r="V15" s="8">
        <f t="shared" si="14"/>
        <v>1.7295340593903368E-5</v>
      </c>
      <c r="W15" s="8">
        <f t="shared" si="15"/>
        <v>1.5306623819018711E-5</v>
      </c>
      <c r="X15" s="18">
        <f t="shared" si="19"/>
        <v>5.9485898136442047E-4</v>
      </c>
      <c r="Y15" s="16">
        <f t="shared" si="16"/>
        <v>5.9485896382308718E-4</v>
      </c>
      <c r="Z15" s="9">
        <f t="shared" si="17"/>
        <v>5.9485896382308718E-4</v>
      </c>
      <c r="AA15" s="14">
        <f t="shared" si="18"/>
        <v>0</v>
      </c>
    </row>
    <row r="16" spans="1:27" x14ac:dyDescent="0.25">
      <c r="A16" s="3">
        <v>15</v>
      </c>
      <c r="B16" s="4">
        <v>25.62</v>
      </c>
      <c r="C16" s="4">
        <v>25.58</v>
      </c>
      <c r="D16" s="23">
        <v>25.74</v>
      </c>
      <c r="E16" s="5"/>
      <c r="F16" s="19">
        <f t="shared" si="0"/>
        <v>25.51</v>
      </c>
      <c r="G16" s="7">
        <f t="shared" si="1"/>
        <v>25.59</v>
      </c>
      <c r="H16" s="7">
        <f t="shared" si="6"/>
        <v>25.58</v>
      </c>
      <c r="I16" s="7">
        <f t="shared" si="7"/>
        <v>25.74</v>
      </c>
      <c r="J16" s="7">
        <f t="shared" si="2"/>
        <v>25.51</v>
      </c>
      <c r="K16" s="20">
        <f t="shared" si="3"/>
        <v>25.74</v>
      </c>
      <c r="L16" s="7"/>
      <c r="M16" s="19">
        <f t="shared" si="4"/>
        <v>0</v>
      </c>
      <c r="N16" s="7">
        <f t="shared" si="5"/>
        <v>0</v>
      </c>
      <c r="O16" s="7">
        <f t="shared" si="8"/>
        <v>25.58</v>
      </c>
      <c r="P16" s="7">
        <f t="shared" si="9"/>
        <v>25.74</v>
      </c>
      <c r="Q16" s="7">
        <f t="shared" si="10"/>
        <v>25.51</v>
      </c>
      <c r="R16" s="20">
        <f t="shared" si="11"/>
        <v>25.74</v>
      </c>
      <c r="S16" s="7"/>
      <c r="T16" s="17">
        <f t="shared" si="12"/>
        <v>2.7725887222397811</v>
      </c>
      <c r="U16" s="8">
        <f t="shared" si="13"/>
        <v>1.5957691216057308</v>
      </c>
      <c r="V16" s="8">
        <f t="shared" si="14"/>
        <v>4.8684188242884859E-5</v>
      </c>
      <c r="W16" s="8">
        <f t="shared" si="15"/>
        <v>8.0562652204892448E-5</v>
      </c>
      <c r="X16" s="18">
        <f t="shared" si="19"/>
        <v>-4.824237164992945E-3</v>
      </c>
      <c r="Y16" s="16">
        <f t="shared" si="16"/>
        <v>-4.8242278087025497E-3</v>
      </c>
      <c r="Z16" s="9">
        <f t="shared" si="17"/>
        <v>0</v>
      </c>
      <c r="AA16" s="14">
        <f t="shared" si="18"/>
        <v>1</v>
      </c>
    </row>
    <row r="17" spans="1:27" x14ac:dyDescent="0.25">
      <c r="A17" s="3">
        <v>16</v>
      </c>
      <c r="B17" s="4">
        <v>25.63</v>
      </c>
      <c r="C17" s="4">
        <f>B17</f>
        <v>25.63</v>
      </c>
      <c r="D17" s="23">
        <v>25.78</v>
      </c>
      <c r="E17" s="5"/>
      <c r="F17" s="19">
        <f t="shared" si="0"/>
        <v>25.58</v>
      </c>
      <c r="G17" s="7">
        <f t="shared" si="1"/>
        <v>25.74</v>
      </c>
      <c r="H17" s="7">
        <f t="shared" si="6"/>
        <v>25.63</v>
      </c>
      <c r="I17" s="7">
        <f t="shared" si="7"/>
        <v>25.78</v>
      </c>
      <c r="J17" s="7">
        <f t="shared" si="2"/>
        <v>25.58</v>
      </c>
      <c r="K17" s="20">
        <f t="shared" si="3"/>
        <v>25.78</v>
      </c>
      <c r="L17" s="7"/>
      <c r="M17" s="19">
        <f t="shared" si="4"/>
        <v>0</v>
      </c>
      <c r="N17" s="13">
        <f t="shared" si="5"/>
        <v>9.9999999999980105E-3</v>
      </c>
      <c r="O17" s="7">
        <f t="shared" si="8"/>
        <v>25.62</v>
      </c>
      <c r="P17" s="7">
        <f t="shared" si="9"/>
        <v>25.770000000000003</v>
      </c>
      <c r="Q17" s="7">
        <f t="shared" si="10"/>
        <v>25.58</v>
      </c>
      <c r="R17" s="20">
        <f t="shared" si="11"/>
        <v>25.770000000000003</v>
      </c>
      <c r="S17" s="7"/>
      <c r="T17" s="17">
        <f t="shared" si="12"/>
        <v>2.7725887222397811</v>
      </c>
      <c r="U17" s="8">
        <f t="shared" si="13"/>
        <v>1.5957691216057308</v>
      </c>
      <c r="V17" s="8">
        <f t="shared" si="14"/>
        <v>7.29593586870853E-5</v>
      </c>
      <c r="W17" s="8">
        <f t="shared" si="15"/>
        <v>5.4763382053160447E-5</v>
      </c>
      <c r="X17" s="18">
        <f t="shared" si="19"/>
        <v>2.7555750254533266E-3</v>
      </c>
      <c r="Y17" s="16">
        <f t="shared" si="16"/>
        <v>2.7555732818199848E-3</v>
      </c>
      <c r="Z17" s="9">
        <f t="shared" si="17"/>
        <v>2.7555732818199848E-3</v>
      </c>
      <c r="AA17" s="14">
        <f t="shared" si="18"/>
        <v>0</v>
      </c>
    </row>
    <row r="18" spans="1:27" x14ac:dyDescent="0.25">
      <c r="A18" s="3">
        <v>17</v>
      </c>
      <c r="B18" s="4">
        <v>25.62</v>
      </c>
      <c r="C18" s="4">
        <v>25.58</v>
      </c>
      <c r="D18" s="23">
        <v>25.69</v>
      </c>
      <c r="E18" s="5"/>
      <c r="F18" s="19">
        <f t="shared" si="0"/>
        <v>25.63</v>
      </c>
      <c r="G18" s="7">
        <f t="shared" si="1"/>
        <v>25.78</v>
      </c>
      <c r="H18" s="7">
        <f t="shared" si="6"/>
        <v>25.58</v>
      </c>
      <c r="I18" s="7">
        <f t="shared" si="7"/>
        <v>25.69</v>
      </c>
      <c r="J18" s="7">
        <f t="shared" si="2"/>
        <v>25.58</v>
      </c>
      <c r="K18" s="20">
        <f t="shared" si="3"/>
        <v>25.78</v>
      </c>
      <c r="L18" s="7"/>
      <c r="M18" s="19">
        <f t="shared" si="4"/>
        <v>0</v>
      </c>
      <c r="N18" s="7">
        <f t="shared" si="5"/>
        <v>0</v>
      </c>
      <c r="O18" s="7">
        <f t="shared" si="8"/>
        <v>25.58</v>
      </c>
      <c r="P18" s="7">
        <f t="shared" si="9"/>
        <v>25.69</v>
      </c>
      <c r="Q18" s="7">
        <f t="shared" si="10"/>
        <v>25.58</v>
      </c>
      <c r="R18" s="20">
        <f t="shared" si="11"/>
        <v>25.78</v>
      </c>
      <c r="S18" s="7"/>
      <c r="T18" s="17">
        <f t="shared" si="12"/>
        <v>2.7725887222397811</v>
      </c>
      <c r="U18" s="8">
        <f t="shared" si="13"/>
        <v>1.5957691216057308</v>
      </c>
      <c r="V18" s="8">
        <f t="shared" si="14"/>
        <v>5.2465369457309628E-5</v>
      </c>
      <c r="W18" s="8">
        <f t="shared" si="15"/>
        <v>6.0656080429277696E-5</v>
      </c>
      <c r="X18" s="18">
        <f t="shared" si="19"/>
        <v>-1.3155124926965377E-3</v>
      </c>
      <c r="Y18" s="16">
        <f t="shared" si="16"/>
        <v>-1.3155123029806742E-3</v>
      </c>
      <c r="Z18" s="9">
        <f t="shared" si="17"/>
        <v>0</v>
      </c>
      <c r="AA18" s="14">
        <f t="shared" si="18"/>
        <v>1</v>
      </c>
    </row>
    <row r="19" spans="1:27" x14ac:dyDescent="0.25">
      <c r="A19" s="3">
        <v>18</v>
      </c>
      <c r="B19" s="4">
        <v>25.68</v>
      </c>
      <c r="C19" s="4">
        <v>25.63</v>
      </c>
      <c r="D19" s="23">
        <v>25.74</v>
      </c>
      <c r="E19" s="5"/>
      <c r="F19" s="19">
        <f t="shared" si="0"/>
        <v>25.58</v>
      </c>
      <c r="G19" s="7">
        <f t="shared" si="1"/>
        <v>25.69</v>
      </c>
      <c r="H19" s="7">
        <f t="shared" si="6"/>
        <v>25.63</v>
      </c>
      <c r="I19" s="7">
        <f t="shared" si="7"/>
        <v>25.74</v>
      </c>
      <c r="J19" s="7">
        <f t="shared" si="2"/>
        <v>25.58</v>
      </c>
      <c r="K19" s="20">
        <f t="shared" si="3"/>
        <v>25.74</v>
      </c>
      <c r="L19" s="7"/>
      <c r="M19" s="19">
        <f t="shared" si="4"/>
        <v>0</v>
      </c>
      <c r="N19" s="13">
        <f t="shared" si="5"/>
        <v>9.9999999999980105E-3</v>
      </c>
      <c r="O19" s="7">
        <f t="shared" si="8"/>
        <v>25.62</v>
      </c>
      <c r="P19" s="7">
        <f t="shared" si="9"/>
        <v>25.73</v>
      </c>
      <c r="Q19" s="7">
        <f t="shared" si="10"/>
        <v>25.58</v>
      </c>
      <c r="R19" s="20">
        <f t="shared" si="11"/>
        <v>25.73</v>
      </c>
      <c r="S19" s="7"/>
      <c r="T19" s="17">
        <f t="shared" si="12"/>
        <v>2.7725887222397811</v>
      </c>
      <c r="U19" s="8">
        <f t="shared" si="13"/>
        <v>1.5957691216057308</v>
      </c>
      <c r="V19" s="8">
        <f t="shared" si="14"/>
        <v>3.6768291532105054E-5</v>
      </c>
      <c r="W19" s="8">
        <f t="shared" si="15"/>
        <v>3.4185422720581106E-5</v>
      </c>
      <c r="X19" s="18">
        <f t="shared" si="19"/>
        <v>5.2353707289055397E-4</v>
      </c>
      <c r="Y19" s="16">
        <f t="shared" si="16"/>
        <v>5.2353706093242699E-4</v>
      </c>
      <c r="Z19" s="9">
        <f t="shared" si="17"/>
        <v>5.2353706093242699E-4</v>
      </c>
      <c r="AA19" s="14">
        <f t="shared" si="18"/>
        <v>0</v>
      </c>
    </row>
    <row r="20" spans="1:27" x14ac:dyDescent="0.25">
      <c r="A20" s="3">
        <v>19</v>
      </c>
      <c r="B20" s="4">
        <v>25.7</v>
      </c>
      <c r="C20" s="4">
        <v>25.65</v>
      </c>
      <c r="D20" s="23">
        <v>25.75</v>
      </c>
      <c r="E20" s="5"/>
      <c r="F20" s="19">
        <f t="shared" si="0"/>
        <v>25.63</v>
      </c>
      <c r="G20" s="7">
        <f t="shared" si="1"/>
        <v>25.74</v>
      </c>
      <c r="H20" s="7">
        <f t="shared" si="6"/>
        <v>25.65</v>
      </c>
      <c r="I20" s="7">
        <f t="shared" si="7"/>
        <v>25.75</v>
      </c>
      <c r="J20" s="7">
        <f t="shared" si="2"/>
        <v>25.63</v>
      </c>
      <c r="K20" s="20">
        <f t="shared" si="3"/>
        <v>25.75</v>
      </c>
      <c r="L20" s="7"/>
      <c r="M20" s="19">
        <f t="shared" si="4"/>
        <v>0</v>
      </c>
      <c r="N20" s="13">
        <f t="shared" si="5"/>
        <v>0</v>
      </c>
      <c r="O20" s="7">
        <f t="shared" si="8"/>
        <v>25.65</v>
      </c>
      <c r="P20" s="7">
        <f t="shared" si="9"/>
        <v>25.75</v>
      </c>
      <c r="Q20" s="7">
        <f t="shared" si="10"/>
        <v>25.63</v>
      </c>
      <c r="R20" s="20">
        <f t="shared" si="11"/>
        <v>25.75</v>
      </c>
      <c r="S20" s="7"/>
      <c r="T20" s="17">
        <f t="shared" si="12"/>
        <v>2.7725887222397811</v>
      </c>
      <c r="U20" s="8">
        <f t="shared" si="13"/>
        <v>1.5957691216057308</v>
      </c>
      <c r="V20" s="8">
        <f t="shared" si="14"/>
        <v>3.3481504874011277E-5</v>
      </c>
      <c r="W20" s="8">
        <f t="shared" si="15"/>
        <v>2.1819051274360472E-5</v>
      </c>
      <c r="X20" s="18">
        <f t="shared" si="19"/>
        <v>2.6924124722466046E-3</v>
      </c>
      <c r="Y20" s="16">
        <f t="shared" si="16"/>
        <v>2.692410845787275E-3</v>
      </c>
      <c r="Z20" s="9">
        <f t="shared" si="17"/>
        <v>2.692410845787275E-3</v>
      </c>
      <c r="AA20" s="14">
        <f t="shared" si="18"/>
        <v>0</v>
      </c>
    </row>
    <row r="21" spans="1:27" x14ac:dyDescent="0.25">
      <c r="A21" s="3">
        <v>20</v>
      </c>
      <c r="B21" s="4">
        <v>25.75</v>
      </c>
      <c r="C21" s="4">
        <v>25.65</v>
      </c>
      <c r="D21" s="23">
        <f>B21</f>
        <v>25.75</v>
      </c>
      <c r="E21" s="5"/>
      <c r="F21" s="19">
        <f t="shared" si="0"/>
        <v>25.65</v>
      </c>
      <c r="G21" s="7">
        <f t="shared" si="1"/>
        <v>25.75</v>
      </c>
      <c r="H21" s="7">
        <f t="shared" si="6"/>
        <v>25.65</v>
      </c>
      <c r="I21" s="7">
        <f t="shared" si="7"/>
        <v>25.75</v>
      </c>
      <c r="J21" s="7">
        <f t="shared" si="2"/>
        <v>25.65</v>
      </c>
      <c r="K21" s="20">
        <f t="shared" si="3"/>
        <v>25.75</v>
      </c>
      <c r="L21" s="7"/>
      <c r="M21" s="19">
        <f t="shared" si="4"/>
        <v>0</v>
      </c>
      <c r="N21" s="7">
        <f t="shared" si="5"/>
        <v>0</v>
      </c>
      <c r="O21" s="7">
        <f t="shared" si="8"/>
        <v>25.65</v>
      </c>
      <c r="P21" s="7">
        <f t="shared" si="9"/>
        <v>25.75</v>
      </c>
      <c r="Q21" s="7">
        <f t="shared" si="10"/>
        <v>25.65</v>
      </c>
      <c r="R21" s="20">
        <f t="shared" si="11"/>
        <v>25.75</v>
      </c>
      <c r="S21" s="7"/>
      <c r="T21" s="17">
        <f t="shared" si="12"/>
        <v>2.7725887222397811</v>
      </c>
      <c r="U21" s="8">
        <f t="shared" si="13"/>
        <v>1.5957691216057308</v>
      </c>
      <c r="V21" s="8">
        <f t="shared" si="14"/>
        <v>3.0280625698692997E-5</v>
      </c>
      <c r="W21" s="8">
        <f t="shared" si="15"/>
        <v>1.5140312849346498E-5</v>
      </c>
      <c r="X21" s="18">
        <f t="shared" si="19"/>
        <v>3.8910554929667308E-3</v>
      </c>
      <c r="Y21" s="16">
        <f t="shared" si="16"/>
        <v>3.8910505836576978E-3</v>
      </c>
      <c r="Z21" s="9">
        <f t="shared" si="17"/>
        <v>3.8910505836576978E-3</v>
      </c>
      <c r="AA21" s="15">
        <f t="shared" si="18"/>
        <v>0</v>
      </c>
    </row>
    <row r="22" spans="1:27" x14ac:dyDescent="0.25">
      <c r="A22" s="10"/>
      <c r="B22" s="11"/>
      <c r="C22" s="11"/>
      <c r="D22" s="24"/>
      <c r="E22" s="12"/>
      <c r="F22" s="10"/>
      <c r="G22" s="12"/>
      <c r="H22" s="12"/>
      <c r="I22" s="12"/>
      <c r="J22" s="12"/>
      <c r="K22" s="22"/>
      <c r="L22" s="12"/>
      <c r="M22" s="10"/>
      <c r="N22" s="12"/>
      <c r="O22" s="12"/>
      <c r="P22" s="12"/>
      <c r="Q22" s="12"/>
      <c r="R22" s="22"/>
      <c r="S22" s="12"/>
      <c r="T22" s="31"/>
      <c r="U22" s="32"/>
      <c r="V22" s="32"/>
      <c r="W22" s="32"/>
      <c r="X22" s="33" t="s">
        <v>15</v>
      </c>
      <c r="Y22" s="37">
        <f>AVERAGE(Y3:Y21)</f>
        <v>7.5785629254305489E-4</v>
      </c>
      <c r="Z22" s="34">
        <f>AVERAGE(Z3:Z21)</f>
        <v>1.5047417996934397E-3</v>
      </c>
      <c r="AA22" s="35">
        <f>SUM(AA3:AA21)/COUNT(AA3:AA21)</f>
        <v>0.31578947368421051</v>
      </c>
    </row>
    <row r="23" spans="1:27" x14ac:dyDescent="0.25">
      <c r="Y23" s="2"/>
    </row>
    <row r="24" spans="1:27" ht="15.75" x14ac:dyDescent="0.25">
      <c r="A24" s="38" t="s">
        <v>28</v>
      </c>
      <c r="Y24" s="2"/>
    </row>
    <row r="25" spans="1:27" ht="15.75" x14ac:dyDescent="0.25">
      <c r="A25" s="38" t="s">
        <v>25</v>
      </c>
      <c r="Y25" s="2"/>
    </row>
    <row r="26" spans="1:27" x14ac:dyDescent="0.25">
      <c r="A26" s="39" t="s">
        <v>26</v>
      </c>
    </row>
  </sheetData>
  <pageMargins left="0.7" right="0.7" top="0.75" bottom="0.75" header="0.3" footer="0.3"/>
  <pageSetup orientation="portrait" r:id="rId1"/>
  <ignoredErrors>
    <ignoredError sqref="J4:K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 Overnight Return Adjustment</vt:lpstr>
      <vt:lpstr>Overnight Return Adjustment</vt:lpstr>
      <vt:lpstr>Sheet3</vt:lpstr>
    </vt:vector>
  </TitlesOfParts>
  <Company>University of Notre Dame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scorwin</dc:creator>
  <cp:lastModifiedBy>scorwin</cp:lastModifiedBy>
  <dcterms:created xsi:type="dcterms:W3CDTF">2013-02-01T18:59:26Z</dcterms:created>
  <dcterms:modified xsi:type="dcterms:W3CDTF">2013-02-12T19:54:31Z</dcterms:modified>
</cp:coreProperties>
</file>