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acekamholz/Desktop/"/>
    </mc:Choice>
  </mc:AlternateContent>
  <xr:revisionPtr revIDLastSave="0" documentId="8_{6A798B35-544D-854D-A690-02153DE5F89A}" xr6:coauthVersionLast="46" xr6:coauthVersionMax="46" xr10:uidLastSave="{00000000-0000-0000-0000-000000000000}"/>
  <bookViews>
    <workbookView xWindow="0" yWindow="460" windowWidth="28800" windowHeight="16500" tabRatio="832" activeTab="8" xr2:uid="{00000000-000D-0000-FFFF-FFFF00000000}"/>
  </bookViews>
  <sheets>
    <sheet name="Model Assumptions" sheetId="20" r:id="rId1"/>
    <sheet name="Income Statement" sheetId="1" r:id="rId2"/>
    <sheet name="Balance Sheet" sheetId="2" r:id="rId3"/>
    <sheet name="Cash Flow Statement" sheetId="4" r:id="rId4"/>
    <sheet name="PP&amp;E" sheetId="7" r:id="rId5"/>
    <sheet name="Working Capital" sheetId="8" r:id="rId6"/>
    <sheet name="Equity" sheetId="6" r:id="rId7"/>
    <sheet name="Debt" sheetId="24" r:id="rId8"/>
    <sheet name="Interest" sheetId="28" r:id="rId9"/>
    <sheet name="Public Comparables" sheetId="26" r:id="rId10"/>
    <sheet name="WACC" sheetId="22" r:id="rId11"/>
    <sheet name="DCF" sheetId="12" r:id="rId12"/>
  </sheets>
  <externalReferences>
    <externalReference r:id="rId13"/>
  </externalReferences>
  <definedNames>
    <definedName name="_Table1_In1" localSheetId="7" hidden="1">#REF!</definedName>
    <definedName name="_Table1_In1" localSheetId="8" hidden="1">#REF!</definedName>
    <definedName name="_Table1_In1" localSheetId="10" hidden="1">#REF!</definedName>
    <definedName name="_Table1_In1" hidden="1">#REF!</definedName>
    <definedName name="_Table1_Out" localSheetId="7" hidden="1">#REF!</definedName>
    <definedName name="_Table1_Out" hidden="1">#REF!</definedName>
    <definedName name="CAB_EBIT_Margin_Proj">#REF!</definedName>
    <definedName name="CAB_Rev_Proj">#REF!</definedName>
    <definedName name="CIQWBGuid" hidden="1">"373c21ae-8768-410c-8874-d133adcba04b"</definedName>
    <definedName name="CIQWBInfo" hidden="1">"{ ""CIQVersion"":""9.45.614.5792"" }"</definedName>
    <definedName name="Consideration" localSheetId="8">#REF!</definedName>
    <definedName name="Consideration">#REF!</definedName>
    <definedName name="DS_EBIT_Margin_Proj" localSheetId="8">#REF!</definedName>
    <definedName name="DS_EBIT_Margin_Proj">#REF!</definedName>
    <definedName name="DS_Rev_Proj" localSheetId="8">#REF!</definedName>
    <definedName name="DS_Rev_Proj">#REF!</definedName>
    <definedName name="Form">#REF!</definedName>
    <definedName name="Hello" hidden="1">#REF!</definedName>
    <definedName name="Hello1" hidden="1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7" hidden="1">44021.1900231481</definedName>
    <definedName name="IQ_NAMES_REVISION_DATE_" localSheetId="8" hidden="1">44021.1900231481</definedName>
    <definedName name="IQ_NAMES_REVISION_DATE_" localSheetId="9" hidden="1">44080.6811921296</definedName>
    <definedName name="IQ_NAMES_REVISION_DATE_" hidden="1">44080.6811921296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PLB_EBIT_Margin_Proj" localSheetId="8">#REF!</definedName>
    <definedName name="PLB_EBIT_Margin_Proj">#REF!</definedName>
    <definedName name="PLB_Rev_Proj">#REF!</definedName>
    <definedName name="_xlnm.Print_Area" localSheetId="2">'Balance Sheet'!$A$1:$L$37</definedName>
    <definedName name="_xlnm.Print_Area" localSheetId="3">'Cash Flow Statement'!$A$1:$L$37</definedName>
    <definedName name="_xlnm.Print_Area" localSheetId="11">DCF!$A$1:$L$43</definedName>
    <definedName name="_xlnm.Print_Area" localSheetId="7">Debt!$A$1:$L$44</definedName>
    <definedName name="_xlnm.Print_Area" localSheetId="6">Equity!$A$1:$L$46</definedName>
    <definedName name="_xlnm.Print_Area" localSheetId="1">'Income Statement'!$A$1:$L$39</definedName>
    <definedName name="_xlnm.Print_Area" localSheetId="8">Interest!$A$1:$L$37</definedName>
    <definedName name="_xlnm.Print_Area" localSheetId="4">'PP&amp;E'!$A$1:$L$40</definedName>
    <definedName name="_xlnm.Print_Area" localSheetId="5">'Working Capital'!$A$1:$L$43</definedName>
    <definedName name="_xlnm.Print_Titles" localSheetId="9">'Public Comparables'!$1:$1</definedName>
    <definedName name="wrn.3cases." localSheetId="7" hidden="1">{#N/A,"Base",FALSE,"Dividend";#N/A,"Conservative",FALSE,"Dividend";#N/A,"Downside",FALSE,"Dividend"}</definedName>
    <definedName name="wrn.3cases." localSheetId="8" hidden="1">{#N/A,"Base",FALSE,"Dividend";#N/A,"Conservative",FALSE,"Dividend";#N/A,"Downside",FALSE,"Dividend"}</definedName>
    <definedName name="wrn.3cases." localSheetId="10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8" l="1"/>
  <c r="L12" i="28" s="1"/>
  <c r="L16" i="28" s="1"/>
  <c r="K11" i="28"/>
  <c r="K12" i="28" s="1"/>
  <c r="K16" i="28" s="1"/>
  <c r="J11" i="28"/>
  <c r="J12" i="28" s="1"/>
  <c r="J16" i="28" s="1"/>
  <c r="I11" i="28"/>
  <c r="I12" i="28" s="1"/>
  <c r="I16" i="28" s="1"/>
  <c r="H11" i="28"/>
  <c r="H12" i="28" s="1"/>
  <c r="G11" i="28"/>
  <c r="G12" i="28" s="1"/>
  <c r="G16" i="28" s="1"/>
  <c r="F11" i="28"/>
  <c r="F12" i="28" s="1"/>
  <c r="F16" i="28" s="1"/>
  <c r="E11" i="28"/>
  <c r="E12" i="28" s="1"/>
  <c r="E16" i="28" s="1"/>
  <c r="H16" i="28" l="1"/>
  <c r="E22" i="24" l="1"/>
  <c r="E8" i="8"/>
  <c r="F8" i="8"/>
  <c r="G8" i="8"/>
  <c r="H8" i="8"/>
  <c r="I8" i="8"/>
  <c r="J8" i="8"/>
  <c r="K8" i="8"/>
  <c r="L8" i="8"/>
  <c r="E9" i="8"/>
  <c r="F9" i="8"/>
  <c r="G9" i="8"/>
  <c r="H9" i="8"/>
  <c r="I9" i="8"/>
  <c r="J9" i="8"/>
  <c r="K9" i="8"/>
  <c r="L9" i="8"/>
  <c r="E12" i="8"/>
  <c r="F12" i="8"/>
  <c r="G12" i="8"/>
  <c r="H12" i="8" s="1"/>
  <c r="I12" i="8" s="1"/>
  <c r="J12" i="8" s="1"/>
  <c r="K12" i="8" s="1"/>
  <c r="L12" i="8" s="1"/>
  <c r="G48" i="2"/>
  <c r="F48" i="2"/>
  <c r="H47" i="2"/>
  <c r="I47" i="2" s="1"/>
  <c r="G28" i="8"/>
  <c r="G29" i="8" s="1"/>
  <c r="F28" i="8"/>
  <c r="F29" i="8" s="1"/>
  <c r="E28" i="8"/>
  <c r="E29" i="8" s="1"/>
  <c r="I48" i="2" l="1"/>
  <c r="J47" i="2"/>
  <c r="H48" i="2"/>
  <c r="J48" i="2" l="1"/>
  <c r="K47" i="2"/>
  <c r="K48" i="2" l="1"/>
  <c r="L47" i="2"/>
  <c r="L48" i="2" s="1"/>
  <c r="G42" i="4" l="1"/>
  <c r="F42" i="4"/>
  <c r="E42" i="4"/>
  <c r="F41" i="4"/>
  <c r="G41" i="4"/>
  <c r="H41" i="4"/>
  <c r="H44" i="1" l="1"/>
  <c r="G44" i="1"/>
  <c r="F44" i="1"/>
  <c r="E44" i="1"/>
  <c r="I44" i="1" l="1"/>
  <c r="G9" i="24"/>
  <c r="F9" i="24"/>
  <c r="H8" i="24"/>
  <c r="H32" i="24" s="1"/>
  <c r="I8" i="24" s="1"/>
  <c r="I32" i="24" s="1"/>
  <c r="J8" i="24" s="1"/>
  <c r="J32" i="24" s="1"/>
  <c r="K8" i="24" s="1"/>
  <c r="K32" i="24" s="1"/>
  <c r="L8" i="24" s="1"/>
  <c r="L32" i="24" s="1"/>
  <c r="G8" i="24"/>
  <c r="F22" i="24"/>
  <c r="F23" i="24"/>
  <c r="G23" i="24"/>
  <c r="H23" i="24"/>
  <c r="I23" i="24"/>
  <c r="J23" i="24"/>
  <c r="K23" i="24"/>
  <c r="L23" i="24"/>
  <c r="E23" i="24"/>
  <c r="F19" i="24"/>
  <c r="G19" i="24"/>
  <c r="H19" i="24"/>
  <c r="I19" i="24"/>
  <c r="J19" i="24"/>
  <c r="K19" i="24"/>
  <c r="L19" i="24"/>
  <c r="E19" i="24"/>
  <c r="H18" i="24"/>
  <c r="I18" i="24"/>
  <c r="J18" i="24"/>
  <c r="K18" i="24"/>
  <c r="L18" i="24"/>
  <c r="J44" i="1" l="1"/>
  <c r="G22" i="24"/>
  <c r="E10" i="24"/>
  <c r="F10" i="24"/>
  <c r="G10" i="24"/>
  <c r="H27" i="24"/>
  <c r="H28" i="24" s="1"/>
  <c r="I27" i="24"/>
  <c r="J27" i="24"/>
  <c r="K27" i="24"/>
  <c r="L27" i="24"/>
  <c r="E27" i="24"/>
  <c r="E28" i="24" s="1"/>
  <c r="F27" i="24"/>
  <c r="F28" i="24" s="1"/>
  <c r="G27" i="24"/>
  <c r="L31" i="12"/>
  <c r="E31" i="12"/>
  <c r="F9" i="22"/>
  <c r="K9" i="22"/>
  <c r="K10" i="22"/>
  <c r="F11" i="22"/>
  <c r="K44" i="1" l="1"/>
  <c r="G28" i="24"/>
  <c r="E33" i="24"/>
  <c r="E34" i="24" s="1"/>
  <c r="F33" i="24"/>
  <c r="G33" i="24"/>
  <c r="J28" i="24"/>
  <c r="I28" i="24"/>
  <c r="K28" i="24"/>
  <c r="L28" i="24"/>
  <c r="B10" i="22"/>
  <c r="F12" i="22"/>
  <c r="B11" i="22" s="1"/>
  <c r="K11" i="22"/>
  <c r="B9" i="22" s="1"/>
  <c r="B12" i="22"/>
  <c r="E42" i="12" l="1"/>
  <c r="L44" i="1"/>
  <c r="L42" i="12"/>
  <c r="G34" i="24"/>
  <c r="H9" i="24"/>
  <c r="F34" i="24"/>
  <c r="B13" i="22"/>
  <c r="D20" i="12" s="1"/>
  <c r="F11" i="6"/>
  <c r="F18" i="24" s="1"/>
  <c r="G11" i="6"/>
  <c r="G18" i="24" s="1"/>
  <c r="E11" i="6"/>
  <c r="E18" i="24" s="1"/>
  <c r="F26" i="8"/>
  <c r="G26" i="8"/>
  <c r="E26" i="8"/>
  <c r="H10" i="24" l="1"/>
  <c r="H33" i="24"/>
  <c r="I9" i="24" l="1"/>
  <c r="H34" i="24"/>
  <c r="G25" i="8"/>
  <c r="F25" i="8"/>
  <c r="F6" i="20"/>
  <c r="G6" i="20" s="1"/>
  <c r="H6" i="20" s="1"/>
  <c r="I6" i="20" s="1"/>
  <c r="F10" i="6"/>
  <c r="F17" i="24" s="1"/>
  <c r="G10" i="6"/>
  <c r="E10" i="6"/>
  <c r="E17" i="24" s="1"/>
  <c r="F17" i="8"/>
  <c r="F36" i="8" s="1"/>
  <c r="G17" i="8"/>
  <c r="E17" i="8"/>
  <c r="E36" i="8" s="1"/>
  <c r="F16" i="8"/>
  <c r="F35" i="8" s="1"/>
  <c r="G16" i="8"/>
  <c r="G35" i="8" s="1"/>
  <c r="E16" i="8"/>
  <c r="E35" i="8" s="1"/>
  <c r="F15" i="8"/>
  <c r="G15" i="8"/>
  <c r="E15" i="8"/>
  <c r="G17" i="24" l="1"/>
  <c r="G36" i="8"/>
  <c r="I33" i="24"/>
  <c r="I10" i="24"/>
  <c r="E25" i="8"/>
  <c r="E31" i="8" s="1"/>
  <c r="F31" i="8"/>
  <c r="F32" i="8"/>
  <c r="G32" i="8"/>
  <c r="G31" i="8"/>
  <c r="G27" i="8"/>
  <c r="F33" i="8"/>
  <c r="G33" i="8"/>
  <c r="E13" i="8"/>
  <c r="E18" i="8"/>
  <c r="E30" i="8"/>
  <c r="G34" i="8"/>
  <c r="G30" i="8"/>
  <c r="F13" i="8"/>
  <c r="F27" i="8"/>
  <c r="G13" i="8"/>
  <c r="F18" i="8"/>
  <c r="F34" i="8"/>
  <c r="F30" i="8"/>
  <c r="D6" i="20"/>
  <c r="G18" i="8"/>
  <c r="F39" i="4"/>
  <c r="G39" i="4"/>
  <c r="E39" i="4"/>
  <c r="F40" i="2"/>
  <c r="G40" i="2"/>
  <c r="E40" i="2"/>
  <c r="F30" i="2"/>
  <c r="F35" i="2" s="1"/>
  <c r="G30" i="2"/>
  <c r="G35" i="2" s="1"/>
  <c r="E30" i="2"/>
  <c r="E35" i="2" s="1"/>
  <c r="G15" i="2"/>
  <c r="G20" i="2" s="1"/>
  <c r="F15" i="2"/>
  <c r="F20" i="2" s="1"/>
  <c r="E15" i="2"/>
  <c r="E20" i="2" s="1"/>
  <c r="G13" i="1"/>
  <c r="G14" i="1" s="1"/>
  <c r="G10" i="1"/>
  <c r="E13" i="1"/>
  <c r="E21" i="1" s="1"/>
  <c r="G20" i="8" l="1"/>
  <c r="E31" i="1"/>
  <c r="E24" i="1"/>
  <c r="E46" i="2" s="1"/>
  <c r="H17" i="24"/>
  <c r="E33" i="8"/>
  <c r="E27" i="8"/>
  <c r="J9" i="24"/>
  <c r="I34" i="24"/>
  <c r="E34" i="8"/>
  <c r="E32" i="8"/>
  <c r="F42" i="2"/>
  <c r="F43" i="2" s="1"/>
  <c r="F20" i="8"/>
  <c r="G21" i="8" s="1"/>
  <c r="E20" i="8"/>
  <c r="B6" i="20"/>
  <c r="B7" i="20" s="1"/>
  <c r="E10" i="1"/>
  <c r="E7" i="20"/>
  <c r="F13" i="1"/>
  <c r="C6" i="20"/>
  <c r="D7" i="20" s="1"/>
  <c r="F10" i="1"/>
  <c r="E14" i="1"/>
  <c r="E42" i="2"/>
  <c r="E43" i="2" s="1"/>
  <c r="G42" i="2"/>
  <c r="G43" i="2" s="1"/>
  <c r="I17" i="24" l="1"/>
  <c r="H39" i="4"/>
  <c r="J10" i="24"/>
  <c r="J33" i="24"/>
  <c r="F21" i="8"/>
  <c r="C7" i="20"/>
  <c r="F14" i="1"/>
  <c r="J17" i="24" l="1"/>
  <c r="I39" i="4"/>
  <c r="J34" i="24"/>
  <c r="K9" i="24"/>
  <c r="H9" i="12"/>
  <c r="H25" i="8"/>
  <c r="H10" i="1"/>
  <c r="K17" i="24" l="1"/>
  <c r="K39" i="4"/>
  <c r="H26" i="8"/>
  <c r="J39" i="4"/>
  <c r="K10" i="24"/>
  <c r="K33" i="24"/>
  <c r="I9" i="12"/>
  <c r="I25" i="8"/>
  <c r="H13" i="1"/>
  <c r="H14" i="1" s="1"/>
  <c r="I10" i="1"/>
  <c r="L17" i="24" l="1"/>
  <c r="L39" i="4"/>
  <c r="L9" i="24"/>
  <c r="K34" i="24"/>
  <c r="J9" i="12"/>
  <c r="J25" i="8"/>
  <c r="H13" i="8"/>
  <c r="I13" i="1"/>
  <c r="I14" i="1" s="1"/>
  <c r="I26" i="8"/>
  <c r="H18" i="8"/>
  <c r="J10" i="1"/>
  <c r="J26" i="8" l="1"/>
  <c r="L33" i="24"/>
  <c r="L34" i="24" s="1"/>
  <c r="L10" i="24"/>
  <c r="H16" i="12"/>
  <c r="H30" i="2"/>
  <c r="H35" i="2" s="1"/>
  <c r="H20" i="8"/>
  <c r="H21" i="8" s="1"/>
  <c r="K9" i="12"/>
  <c r="K25" i="8"/>
  <c r="J13" i="1"/>
  <c r="J14" i="1" s="1"/>
  <c r="K10" i="1"/>
  <c r="K26" i="8" l="1"/>
  <c r="I16" i="12"/>
  <c r="I13" i="8"/>
  <c r="I18" i="8"/>
  <c r="L9" i="12"/>
  <c r="L25" i="8"/>
  <c r="I30" i="2"/>
  <c r="I35" i="2" s="1"/>
  <c r="J18" i="8"/>
  <c r="J13" i="8"/>
  <c r="K13" i="1"/>
  <c r="K14" i="1" s="1"/>
  <c r="L10" i="1"/>
  <c r="J20" i="8" l="1"/>
  <c r="J16" i="12"/>
  <c r="I20" i="8"/>
  <c r="I21" i="8" s="1"/>
  <c r="K13" i="8"/>
  <c r="L13" i="1"/>
  <c r="L14" i="1" s="1"/>
  <c r="L26" i="8"/>
  <c r="K18" i="8"/>
  <c r="J30" i="2"/>
  <c r="J35" i="2" s="1"/>
  <c r="K16" i="12" l="1"/>
  <c r="J21" i="8"/>
  <c r="K20" i="8"/>
  <c r="K21" i="8" s="1"/>
  <c r="K30" i="2"/>
  <c r="K35" i="2" s="1"/>
  <c r="L16" i="12" l="1"/>
  <c r="L30" i="2"/>
  <c r="L35" i="2" s="1"/>
  <c r="L18" i="8"/>
  <c r="L13" i="8"/>
  <c r="H10" i="12" l="1"/>
  <c r="H11" i="12" s="1"/>
  <c r="H28" i="4"/>
  <c r="H16" i="24" s="1"/>
  <c r="H17" i="12"/>
  <c r="L20" i="8"/>
  <c r="L21" i="8" s="1"/>
  <c r="H15" i="12"/>
  <c r="H21" i="1"/>
  <c r="H24" i="1" s="1"/>
  <c r="H25" i="1" s="1"/>
  <c r="H11" i="7"/>
  <c r="H22" i="1" l="1"/>
  <c r="I10" i="12" l="1"/>
  <c r="I11" i="12" s="1"/>
  <c r="I28" i="4"/>
  <c r="I16" i="24" s="1"/>
  <c r="I17" i="12"/>
  <c r="I11" i="7"/>
  <c r="I15" i="12"/>
  <c r="I21" i="1"/>
  <c r="I24" i="1" s="1"/>
  <c r="I25" i="1" s="1"/>
  <c r="I22" i="1" l="1"/>
  <c r="J28" i="4" l="1"/>
  <c r="J16" i="24" s="1"/>
  <c r="J17" i="12"/>
  <c r="J15" i="12" l="1"/>
  <c r="J11" i="7"/>
  <c r="J21" i="1" l="1"/>
  <c r="J10" i="12"/>
  <c r="J11" i="12" s="1"/>
  <c r="J22" i="1" l="1"/>
  <c r="J24" i="1"/>
  <c r="J25" i="1" s="1"/>
  <c r="K10" i="12"/>
  <c r="K11" i="12" s="1"/>
  <c r="K28" i="4"/>
  <c r="K16" i="24" s="1"/>
  <c r="K17" i="12"/>
  <c r="K11" i="7"/>
  <c r="K15" i="12"/>
  <c r="K21" i="1"/>
  <c r="K31" i="1" l="1"/>
  <c r="K36" i="1" s="1"/>
  <c r="K24" i="1"/>
  <c r="K25" i="1" s="1"/>
  <c r="K22" i="1"/>
  <c r="L10" i="12" l="1"/>
  <c r="L11" i="12" s="1"/>
  <c r="L28" i="4"/>
  <c r="L16" i="24" s="1"/>
  <c r="L17" i="12"/>
  <c r="L11" i="7"/>
  <c r="K39" i="1"/>
  <c r="L15" i="12"/>
  <c r="L21" i="1"/>
  <c r="L31" i="1" l="1"/>
  <c r="L36" i="1" s="1"/>
  <c r="L24" i="1"/>
  <c r="L25" i="1" s="1"/>
  <c r="K20" i="4"/>
  <c r="K43" i="4" s="1"/>
  <c r="K45" i="1"/>
  <c r="L28" i="12"/>
  <c r="L30" i="12" s="1"/>
  <c r="K9" i="6"/>
  <c r="L22" i="1"/>
  <c r="K15" i="24" l="1"/>
  <c r="K46" i="4"/>
  <c r="L32" i="12"/>
  <c r="L39" i="1"/>
  <c r="K48" i="4" l="1"/>
  <c r="K47" i="4"/>
  <c r="L20" i="4"/>
  <c r="L43" i="4" s="1"/>
  <c r="L45" i="1"/>
  <c r="L46" i="1" s="1"/>
  <c r="L9" i="6"/>
  <c r="L15" i="24" l="1"/>
  <c r="L46" i="4"/>
  <c r="L48" i="4" l="1"/>
  <c r="L47" i="4"/>
  <c r="E15" i="7" l="1"/>
  <c r="E14" i="7"/>
  <c r="E22" i="1"/>
  <c r="E36" i="1" l="1"/>
  <c r="E28" i="4"/>
  <c r="E16" i="24" s="1"/>
  <c r="E25" i="1"/>
  <c r="E39" i="1" l="1"/>
  <c r="E9" i="6" s="1"/>
  <c r="E12" i="6" s="1"/>
  <c r="F8" i="6" s="1"/>
  <c r="E41" i="1"/>
  <c r="F21" i="1"/>
  <c r="F24" i="1" s="1"/>
  <c r="E20" i="4" l="1"/>
  <c r="E43" i="4" s="1"/>
  <c r="E45" i="1"/>
  <c r="F25" i="1"/>
  <c r="F46" i="2"/>
  <c r="F31" i="1"/>
  <c r="F36" i="1" s="1"/>
  <c r="F41" i="1" s="1"/>
  <c r="F28" i="4"/>
  <c r="F16" i="24" s="1"/>
  <c r="F14" i="7"/>
  <c r="F22" i="1"/>
  <c r="F15" i="7"/>
  <c r="E46" i="4" l="1"/>
  <c r="E48" i="4" s="1"/>
  <c r="E15" i="24"/>
  <c r="E20" i="24" s="1"/>
  <c r="E24" i="24" s="1"/>
  <c r="F14" i="24"/>
  <c r="F39" i="1"/>
  <c r="G15" i="7"/>
  <c r="G21" i="1"/>
  <c r="G24" i="1" s="1"/>
  <c r="F20" i="4" l="1"/>
  <c r="F43" i="4" s="1"/>
  <c r="F45" i="1"/>
  <c r="F46" i="1" s="1"/>
  <c r="G25" i="1"/>
  <c r="G46" i="2"/>
  <c r="F9" i="6"/>
  <c r="F12" i="6" s="1"/>
  <c r="G8" i="6" s="1"/>
  <c r="G22" i="1"/>
  <c r="G31" i="1"/>
  <c r="G36" i="1" s="1"/>
  <c r="G39" i="1" l="1"/>
  <c r="G45" i="1" s="1"/>
  <c r="G46" i="1" s="1"/>
  <c r="G41" i="1"/>
  <c r="B12" i="12" s="1"/>
  <c r="F15" i="24"/>
  <c r="F20" i="24" s="1"/>
  <c r="F24" i="24" s="1"/>
  <c r="F46" i="4"/>
  <c r="F48" i="4" s="1"/>
  <c r="G20" i="4"/>
  <c r="G14" i="24"/>
  <c r="G14" i="7"/>
  <c r="G28" i="4"/>
  <c r="G16" i="24" s="1"/>
  <c r="G9" i="6" l="1"/>
  <c r="G12" i="6" s="1"/>
  <c r="H8" i="6" s="1"/>
  <c r="H12" i="12"/>
  <c r="H13" i="12" s="1"/>
  <c r="H18" i="12" s="1"/>
  <c r="H20" i="12" s="1"/>
  <c r="K12" i="12"/>
  <c r="K13" i="12" s="1"/>
  <c r="K18" i="12" s="1"/>
  <c r="K20" i="12" s="1"/>
  <c r="L12" i="12"/>
  <c r="L13" i="12" s="1"/>
  <c r="L18" i="12" s="1"/>
  <c r="I12" i="12"/>
  <c r="I13" i="12" s="1"/>
  <c r="I18" i="12" s="1"/>
  <c r="I20" i="12" s="1"/>
  <c r="J12" i="12"/>
  <c r="J13" i="12" s="1"/>
  <c r="J18" i="12" s="1"/>
  <c r="J20" i="12" s="1"/>
  <c r="G43" i="4"/>
  <c r="G46" i="4"/>
  <c r="G15" i="24"/>
  <c r="G20" i="24" s="1"/>
  <c r="G24" i="24" s="1"/>
  <c r="E28" i="12" l="1"/>
  <c r="E30" i="12" s="1"/>
  <c r="L20" i="12"/>
  <c r="L21" i="12" s="1"/>
  <c r="L36" i="12"/>
  <c r="G48" i="4"/>
  <c r="G47" i="4"/>
  <c r="H14" i="24"/>
  <c r="J31" i="1"/>
  <c r="J36" i="1" s="1"/>
  <c r="H31" i="1"/>
  <c r="H36" i="1" s="1"/>
  <c r="I31" i="1"/>
  <c r="I36" i="1" s="1"/>
  <c r="E26" i="12" l="1"/>
  <c r="L34" i="12"/>
  <c r="L38" i="12" s="1"/>
  <c r="L26" i="12"/>
  <c r="E36" i="12"/>
  <c r="E32" i="12"/>
  <c r="E34" i="12" s="1"/>
  <c r="E38" i="12" s="1"/>
  <c r="J39" i="1"/>
  <c r="J9" i="6" s="1"/>
  <c r="I39" i="1"/>
  <c r="I45" i="1" s="1"/>
  <c r="H39" i="1"/>
  <c r="J20" i="4" l="1"/>
  <c r="J45" i="1"/>
  <c r="H45" i="1"/>
  <c r="H46" i="1" s="1"/>
  <c r="H9" i="6"/>
  <c r="H12" i="6" s="1"/>
  <c r="I8" i="6" s="1"/>
  <c r="H38" i="2"/>
  <c r="I38" i="2" s="1"/>
  <c r="J38" i="2" s="1"/>
  <c r="K38" i="2" s="1"/>
  <c r="L38" i="2" s="1"/>
  <c r="I20" i="4"/>
  <c r="I9" i="6"/>
  <c r="H20" i="4" l="1"/>
  <c r="H43" i="4" s="1"/>
  <c r="I46" i="4"/>
  <c r="I48" i="4" s="1"/>
  <c r="I43" i="4"/>
  <c r="J15" i="24"/>
  <c r="J43" i="4"/>
  <c r="J46" i="1"/>
  <c r="K46" i="1"/>
  <c r="I46" i="1"/>
  <c r="J46" i="4"/>
  <c r="I12" i="6"/>
  <c r="J8" i="6" s="1"/>
  <c r="J12" i="6" s="1"/>
  <c r="K8" i="6" s="1"/>
  <c r="K12" i="6" s="1"/>
  <c r="L8" i="6" s="1"/>
  <c r="L12" i="6" s="1"/>
  <c r="I15" i="24"/>
  <c r="I40" i="2" l="1"/>
  <c r="I42" i="2" s="1"/>
  <c r="H15" i="24"/>
  <c r="H20" i="24" s="1"/>
  <c r="H24" i="24" s="1"/>
  <c r="H46" i="4"/>
  <c r="H47" i="4" s="1"/>
  <c r="H42" i="4"/>
  <c r="H46" i="2" s="1"/>
  <c r="I47" i="4"/>
  <c r="J48" i="4"/>
  <c r="J47" i="4"/>
  <c r="H48" i="4"/>
  <c r="J40" i="2"/>
  <c r="J42" i="2" s="1"/>
  <c r="I41" i="4" l="1"/>
  <c r="I42" i="4" s="1"/>
  <c r="I46" i="2" s="1"/>
  <c r="H15" i="2"/>
  <c r="H20" i="2" s="1"/>
  <c r="L40" i="2"/>
  <c r="L42" i="2" s="1"/>
  <c r="K40" i="2"/>
  <c r="K42" i="2" s="1"/>
  <c r="I14" i="24" l="1"/>
  <c r="I20" i="24" s="1"/>
  <c r="I24" i="24" s="1"/>
  <c r="I15" i="2"/>
  <c r="I20" i="2" s="1"/>
  <c r="I43" i="2" s="1"/>
  <c r="J41" i="4"/>
  <c r="J42" i="4" s="1"/>
  <c r="J14" i="24" l="1"/>
  <c r="J20" i="24" s="1"/>
  <c r="J24" i="24" s="1"/>
  <c r="K41" i="4"/>
  <c r="K42" i="4" s="1"/>
  <c r="K14" i="24" l="1"/>
  <c r="K20" i="24" s="1"/>
  <c r="K24" i="24" s="1"/>
  <c r="L41" i="4"/>
  <c r="L42" i="4" s="1"/>
  <c r="J46" i="2"/>
  <c r="J15" i="2"/>
  <c r="J20" i="2" s="1"/>
  <c r="J43" i="2" s="1"/>
  <c r="L14" i="24" l="1"/>
  <c r="L20" i="24" s="1"/>
  <c r="L24" i="24" s="1"/>
  <c r="K46" i="2"/>
  <c r="K15" i="2"/>
  <c r="K20" i="2" s="1"/>
  <c r="K43" i="2" s="1"/>
  <c r="L46" i="2" l="1"/>
  <c r="L15" i="2"/>
  <c r="L20" i="2" s="1"/>
  <c r="L43" i="2" s="1"/>
  <c r="H40" i="2"/>
  <c r="H42" i="2" s="1"/>
  <c r="H43" i="2" s="1"/>
  <c r="L39" i="12" l="1"/>
  <c r="L40" i="12" s="1"/>
  <c r="L43" i="12" s="1"/>
  <c r="E39" i="12"/>
  <c r="E40" i="12" s="1"/>
  <c r="E43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L14" authorId="0" shapeId="0" xr:uid="{A0B93E3F-C9E8-7745-9032-29BDFE758BB2}">
      <text>
        <r>
          <rPr>
            <b/>
            <sz val="10"/>
            <color rgb="FF000000"/>
            <rFont val="Tahoma"/>
            <family val="2"/>
          </rPr>
          <t>Increasing gross profit margin due to decreased cost of production with Affordable Luxury segment combined with Luxury Home price increases</t>
        </r>
      </text>
    </comment>
  </commentList>
</comments>
</file>

<file path=xl/sharedStrings.xml><?xml version="1.0" encoding="utf-8"?>
<sst xmlns="http://schemas.openxmlformats.org/spreadsheetml/2006/main" count="396" uniqueCount="277">
  <si>
    <t>Income Statement</t>
  </si>
  <si>
    <t>Revenue</t>
  </si>
  <si>
    <t>Operating Expenses</t>
  </si>
  <si>
    <t>Interest Expense</t>
  </si>
  <si>
    <t>Balance Sheet</t>
  </si>
  <si>
    <t>Accounts Receivable</t>
  </si>
  <si>
    <t>Other Current Assets</t>
  </si>
  <si>
    <t>Other Current Liabilities</t>
  </si>
  <si>
    <t>Total Liabilities</t>
  </si>
  <si>
    <t>Cash Flow Statement</t>
  </si>
  <si>
    <t>Change in Working Capital</t>
  </si>
  <si>
    <t>Cash From Operating Activities</t>
  </si>
  <si>
    <t>Cash From Investing Activities</t>
  </si>
  <si>
    <t>Dividends</t>
  </si>
  <si>
    <t>Share Repurchases</t>
  </si>
  <si>
    <t>EBITDA</t>
  </si>
  <si>
    <t>Plus: Capital Expenditures</t>
  </si>
  <si>
    <t>Less: Depreciation</t>
  </si>
  <si>
    <t>Working Capital Schedule</t>
  </si>
  <si>
    <t>Non-Cash Current Assets</t>
  </si>
  <si>
    <t>Non-Debt Current Liabilities</t>
  </si>
  <si>
    <t>Working Capital</t>
  </si>
  <si>
    <t>Equity Schedule</t>
  </si>
  <si>
    <t>Plus: Net Earnings</t>
  </si>
  <si>
    <t>Less: Dividends</t>
  </si>
  <si>
    <t>Less: Share Repurchases</t>
  </si>
  <si>
    <t>Beginning Cash Balance</t>
  </si>
  <si>
    <t>Total Cash Available (Required)</t>
  </si>
  <si>
    <t>Total Cash Available</t>
  </si>
  <si>
    <t>Total Debt Paydown</t>
  </si>
  <si>
    <t>Discounted Cash Flow Analysis</t>
  </si>
  <si>
    <t>Years</t>
  </si>
  <si>
    <t>Operating Income</t>
  </si>
  <si>
    <t>Taxes @</t>
  </si>
  <si>
    <t>Tax-Effected EBIT</t>
  </si>
  <si>
    <t>Plus: Depreciation</t>
  </si>
  <si>
    <t>Less: Capital Expenditures</t>
  </si>
  <si>
    <t>Unlevered Free Cash Flow</t>
  </si>
  <si>
    <t>Present Value @ a Discount Rate of:</t>
  </si>
  <si>
    <t>Present Value of Projection Period</t>
  </si>
  <si>
    <t>Perpetuity Method</t>
  </si>
  <si>
    <t>EBITDA Exit Multiple Method</t>
  </si>
  <si>
    <t>Perpetuity Growth Rate</t>
  </si>
  <si>
    <t>EBITDA Multiple</t>
  </si>
  <si>
    <t>Terminal Value</t>
  </si>
  <si>
    <t>Present Value of Terminal Value</t>
  </si>
  <si>
    <t>Total Enterprise Value</t>
  </si>
  <si>
    <t>Net Income</t>
  </si>
  <si>
    <t>Beginning Debt</t>
  </si>
  <si>
    <t>Debt Pay Down and Issuance</t>
  </si>
  <si>
    <t>Ending Debt</t>
  </si>
  <si>
    <t>Revolver Issued</t>
  </si>
  <si>
    <t>Accounts Payable</t>
  </si>
  <si>
    <t>Sales</t>
  </si>
  <si>
    <t>Median</t>
  </si>
  <si>
    <t>Cost of Equity</t>
  </si>
  <si>
    <t>Cost of Capital</t>
  </si>
  <si>
    <t>Implied EBITDA Multiple</t>
  </si>
  <si>
    <t>Implied Perpetuity Growth Rate</t>
  </si>
  <si>
    <t>Beginning Balance of Equity</t>
  </si>
  <si>
    <t>Ending Balance of Equity</t>
  </si>
  <si>
    <t>Revolver Beginning Balance</t>
  </si>
  <si>
    <t>Long-Term Debt Beginning Balance</t>
  </si>
  <si>
    <t>Revolver Paydown</t>
  </si>
  <si>
    <t>Long-Term Debt Paydown</t>
  </si>
  <si>
    <t>Revolver Ending Balance</t>
  </si>
  <si>
    <t>Long-Term Debt Ending Balance</t>
  </si>
  <si>
    <t>2021E</t>
  </si>
  <si>
    <t>Long-Term Debt Paydown (Scheduled)</t>
  </si>
  <si>
    <t>Long-Term Debt Issued</t>
  </si>
  <si>
    <t>2022E</t>
  </si>
  <si>
    <t>Total Beginning Debt Balance</t>
  </si>
  <si>
    <t>Total Ending Debt Balance</t>
  </si>
  <si>
    <t>Interest Income</t>
  </si>
  <si>
    <t>Beginning Balance of PP&amp;E</t>
  </si>
  <si>
    <t>Ending Balance of PP&amp;E</t>
  </si>
  <si>
    <t>PP&amp;E Schedule</t>
  </si>
  <si>
    <t>2018A</t>
  </si>
  <si>
    <t>2023E</t>
  </si>
  <si>
    <t>2020A</t>
  </si>
  <si>
    <t>2019A</t>
  </si>
  <si>
    <t>2024E</t>
  </si>
  <si>
    <t>2025E</t>
  </si>
  <si>
    <t>Fiscal Year Ended October 31,</t>
  </si>
  <si>
    <t>Income Statement ($mm)</t>
  </si>
  <si>
    <t>Depreciation and amortization</t>
  </si>
  <si>
    <t>Other operating expenses/(income)</t>
  </si>
  <si>
    <t>Operating income</t>
  </si>
  <si>
    <t>Operating margin (%)</t>
  </si>
  <si>
    <t>Income/(Loss) from Affiliates</t>
  </si>
  <si>
    <t>Asset Writedown</t>
  </si>
  <si>
    <t>Expenses</t>
  </si>
  <si>
    <t>Cost of Goods Sold</t>
  </si>
  <si>
    <t>Gross Profit</t>
  </si>
  <si>
    <t>Gross Profit Margin (%)</t>
  </si>
  <si>
    <t>SG&amp;A Expense</t>
  </si>
  <si>
    <t>R&amp;D Expense</t>
  </si>
  <si>
    <t>EBITDA Margin (%)</t>
  </si>
  <si>
    <t>Other Non-operating Income (Expenses)</t>
  </si>
  <si>
    <t>Earnings Before Taxes excl. Unusual Items</t>
  </si>
  <si>
    <t>Other Unusual Items</t>
  </si>
  <si>
    <t>Earnings Before Taxes incl. Unusual Items</t>
  </si>
  <si>
    <t>Current Assets</t>
  </si>
  <si>
    <t>Cash and equivalents</t>
  </si>
  <si>
    <t>Restricted cash</t>
  </si>
  <si>
    <t>Other current assets</t>
  </si>
  <si>
    <t>Total current assets</t>
  </si>
  <si>
    <t>Propert, plant, and equipment, net</t>
  </si>
  <si>
    <t>Long-term Investments</t>
  </si>
  <si>
    <t>Other long-term assets, net</t>
  </si>
  <si>
    <t>Total assets</t>
  </si>
  <si>
    <t>Current liabilities</t>
  </si>
  <si>
    <t>Accounts payable</t>
  </si>
  <si>
    <t>Current Income Taxes Payable</t>
  </si>
  <si>
    <t>Total current liabilities</t>
  </si>
  <si>
    <t>Long term debt</t>
  </si>
  <si>
    <t>Shareholder's equity</t>
  </si>
  <si>
    <t>Total equity</t>
  </si>
  <si>
    <t>Total liabilities and equity</t>
  </si>
  <si>
    <t>Balance Check</t>
  </si>
  <si>
    <t>Total common equity</t>
  </si>
  <si>
    <t>Minority interests</t>
  </si>
  <si>
    <t>Balance Sheet ($mm)</t>
  </si>
  <si>
    <t>Cash Flow Statement ($mm)</t>
  </si>
  <si>
    <t>PP&amp;E Schedule ($mm)</t>
  </si>
  <si>
    <t>Working Capital Schedule ($mm)</t>
  </si>
  <si>
    <t>Equity Schedule ($mm)</t>
  </si>
  <si>
    <t>Debt Schedule ($mm)</t>
  </si>
  <si>
    <t>Gain (loss) from sale of assets</t>
  </si>
  <si>
    <t>Depreciation &amp; amortization</t>
  </si>
  <si>
    <t>Asset writedown &amp; restructuring costs</t>
  </si>
  <si>
    <t>Income (loss) on equity investment</t>
  </si>
  <si>
    <t>Other operating activities</t>
  </si>
  <si>
    <t>Change in inventories</t>
  </si>
  <si>
    <t>Change in accounts payable</t>
  </si>
  <si>
    <t>Change in income taxes</t>
  </si>
  <si>
    <t>Change in other net operating asssets</t>
  </si>
  <si>
    <t>Cash from operations</t>
  </si>
  <si>
    <t>Cash flows from operating activities</t>
  </si>
  <si>
    <t>Cash flows from investing activities</t>
  </si>
  <si>
    <t>Capital expenditure</t>
  </si>
  <si>
    <t>Investments in marketable &amp; equity securities</t>
  </si>
  <si>
    <t>Cash acquisitions</t>
  </si>
  <si>
    <t>Other Investing Activities</t>
  </si>
  <si>
    <t>Cash from investing</t>
  </si>
  <si>
    <t>Cash flows from financing activities</t>
  </si>
  <si>
    <t>Purchases of common stock</t>
  </si>
  <si>
    <t>Dividends paid</t>
  </si>
  <si>
    <t>Other financing activities</t>
  </si>
  <si>
    <t>Issuance of common stock</t>
  </si>
  <si>
    <t>Short-term debt issued</t>
  </si>
  <si>
    <t>Long-term debt issued</t>
  </si>
  <si>
    <t>Short-term debt repaid</t>
  </si>
  <si>
    <t>Long-term debt repaid</t>
  </si>
  <si>
    <t>Cash from financing</t>
  </si>
  <si>
    <t>Cash at beginning of period</t>
  </si>
  <si>
    <t>Cash at end of period</t>
  </si>
  <si>
    <t>Net change in cash</t>
  </si>
  <si>
    <t>Gain (loss) on Sale of Assets</t>
  </si>
  <si>
    <t>Accounts receivable</t>
  </si>
  <si>
    <t>Inventory</t>
  </si>
  <si>
    <t>Prepaid expenses</t>
  </si>
  <si>
    <t>Loans held for sale</t>
  </si>
  <si>
    <t>Accrued expenses</t>
  </si>
  <si>
    <t>Unearned revenue, current</t>
  </si>
  <si>
    <t>Unearned revenue, non-current</t>
  </si>
  <si>
    <t>Income Tax Expense</t>
  </si>
  <si>
    <t>Current portion of leases</t>
  </si>
  <si>
    <t>Long-term leases</t>
  </si>
  <si>
    <t>% Revenue Change</t>
  </si>
  <si>
    <t>Key Model Assumptions</t>
  </si>
  <si>
    <t>% Growth</t>
  </si>
  <si>
    <t>Revenue Growth</t>
  </si>
  <si>
    <t>COGS % of Revenue</t>
  </si>
  <si>
    <t>SG&amp;A % of Revenue</t>
  </si>
  <si>
    <t>Base Case</t>
  </si>
  <si>
    <t>Historical</t>
  </si>
  <si>
    <t>Projected</t>
  </si>
  <si>
    <t>Stress Case</t>
  </si>
  <si>
    <t>Depreciation Assumption (% of PPE)</t>
  </si>
  <si>
    <t>CapEx Assumptions (% of PPE)</t>
  </si>
  <si>
    <t>COGS</t>
  </si>
  <si>
    <t>Days Receivable</t>
  </si>
  <si>
    <t>Other Current Assets as a % of Revenue</t>
  </si>
  <si>
    <t>Accounts Payable as a % of Revenue</t>
  </si>
  <si>
    <t>Days in Year</t>
  </si>
  <si>
    <t>Metrics &amp; Druvers</t>
  </si>
  <si>
    <t>Days Payable Outstanding</t>
  </si>
  <si>
    <t>Other current liabilities as a % of COGS</t>
  </si>
  <si>
    <t>Prepaid Expenses as a % of Revenue</t>
  </si>
  <si>
    <t>Loans Held for Sale as a % of Revenue</t>
  </si>
  <si>
    <t>Accrued Expenses</t>
  </si>
  <si>
    <t>Accrued Expenses as a % of COGS</t>
  </si>
  <si>
    <t>Change in receivables</t>
  </si>
  <si>
    <t>WACC:</t>
  </si>
  <si>
    <t>Cost of Equity:</t>
  </si>
  <si>
    <t>Weight of Equity:</t>
  </si>
  <si>
    <t>After-Tax Cost of Debt:</t>
  </si>
  <si>
    <t>Market Premium:</t>
  </si>
  <si>
    <t>Tax Rate:</t>
  </si>
  <si>
    <t>Levered Beta:</t>
  </si>
  <si>
    <t>Weight of Debt:</t>
  </si>
  <si>
    <t>Pre-Tax Cost of Debt:</t>
  </si>
  <si>
    <t>Risk-Free Rate:</t>
  </si>
  <si>
    <t>Cost of Debt</t>
  </si>
  <si>
    <t>Market Expected Return:</t>
  </si>
  <si>
    <t>TOL Equity:</t>
  </si>
  <si>
    <t>Cost of Debt:</t>
  </si>
  <si>
    <t>TOL Net Debt:</t>
  </si>
  <si>
    <t>Assumptions</t>
  </si>
  <si>
    <t>Income tax rate</t>
  </si>
  <si>
    <t>2025 Free Cash Flow</t>
  </si>
  <si>
    <t>2025 EBITDA</t>
  </si>
  <si>
    <t>Mean</t>
  </si>
  <si>
    <t>Low</t>
  </si>
  <si>
    <t>High</t>
  </si>
  <si>
    <t>TEV/EBITDA LTM</t>
  </si>
  <si>
    <t>Market Capitalization</t>
  </si>
  <si>
    <t>Company Name</t>
  </si>
  <si>
    <t>Public Comparable Companies Analysis</t>
  </si>
  <si>
    <t>Weighted Average Cost of Capital Analysis</t>
  </si>
  <si>
    <t>($ in millions)</t>
  </si>
  <si>
    <t>DCF Valuation</t>
  </si>
  <si>
    <t>Short-term borrowings</t>
  </si>
  <si>
    <t>Discounted Cash Flow Analysis ($ in millions)</t>
  </si>
  <si>
    <t>Enterprise Value</t>
  </si>
  <si>
    <t>Net Debt</t>
  </si>
  <si>
    <t>Shares Oustanding</t>
  </si>
  <si>
    <t>Share Price</t>
  </si>
  <si>
    <t>Sale of P,P,&amp;E</t>
  </si>
  <si>
    <t>Net Debt / EBITDA</t>
  </si>
  <si>
    <t>Free Cash Flow</t>
  </si>
  <si>
    <t>FCF Yield</t>
  </si>
  <si>
    <t>FCF Conversion</t>
  </si>
  <si>
    <t>Dividend Yield</t>
  </si>
  <si>
    <t xml:space="preserve">LTM Net Debt/EBITDA </t>
  </si>
  <si>
    <t xml:space="preserve">2019 EBITDA Margin % </t>
  </si>
  <si>
    <t>Est. Annual EPS Growth - 2 Yr %</t>
  </si>
  <si>
    <t>Est. Annual Revenue Growth - 2 Yr %</t>
  </si>
  <si>
    <t>NTM ROE</t>
  </si>
  <si>
    <t>NTM Forward P/E</t>
  </si>
  <si>
    <t>NTM TEV/Forward EBITDA</t>
  </si>
  <si>
    <t>NTM TEV/Forward Total Revenue</t>
  </si>
  <si>
    <t>P/Diluted EPS LTM</t>
  </si>
  <si>
    <t>TEV/Total Revenues LTM</t>
  </si>
  <si>
    <t>NTM EPS</t>
  </si>
  <si>
    <t>Shares Outstanding</t>
  </si>
  <si>
    <t>EPS = Net Income / Shares Outstanding</t>
  </si>
  <si>
    <t>EPS Growth</t>
  </si>
  <si>
    <t>Key Metrics</t>
  </si>
  <si>
    <t>Inventory T/O</t>
  </si>
  <si>
    <t>Inventory Days</t>
  </si>
  <si>
    <t>Change in Shares Outstanding</t>
  </si>
  <si>
    <t>Target Share Price</t>
  </si>
  <si>
    <t>Upside</t>
  </si>
  <si>
    <t>[Company] Key Drivers</t>
  </si>
  <si>
    <t>Current Price</t>
  </si>
  <si>
    <t>Interest Schedule ($mm)</t>
  </si>
  <si>
    <t>Interest Expense Schedule</t>
  </si>
  <si>
    <t>Revolver Average Balance</t>
  </si>
  <si>
    <t>Long-Term Debt Average Balance</t>
  </si>
  <si>
    <t>Average Debt Balance</t>
  </si>
  <si>
    <t>Revolver Interest Rate</t>
  </si>
  <si>
    <t>Long-Term Debt Interest Rate</t>
  </si>
  <si>
    <t>Average Interest Rate</t>
  </si>
  <si>
    <t>Revolver Interest Expense</t>
  </si>
  <si>
    <t>Long-Term Debt Interest Expense</t>
  </si>
  <si>
    <t>Total Interest Expense</t>
  </si>
  <si>
    <t>Metrics &amp; Drivers</t>
  </si>
  <si>
    <t>Interest Income Schedule</t>
  </si>
  <si>
    <t xml:space="preserve">Average Cash Balance </t>
  </si>
  <si>
    <t>Interest Rate on Cash</t>
  </si>
  <si>
    <t>Total Interest Income</t>
  </si>
  <si>
    <t xml:space="preserve">Metrics &amp; Drivers </t>
  </si>
  <si>
    <t>Cash Beginning Balance</t>
  </si>
  <si>
    <t xml:space="preserve">Cash Ending Balance </t>
  </si>
  <si>
    <t>[Company] Financial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</si>
</sst>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\ \-\ \-\ "/>
    <numFmt numFmtId="165" formatCode="&quot;$&quot;#,##0_);\(&quot;$&quot;#,##0\);\ \-\ \-\ "/>
    <numFmt numFmtId="166" formatCode="#,##0.0_);\(#,##0.0\);\ \-\ \-\ "/>
    <numFmt numFmtId="167" formatCode="#,##0.0%_);\(#,##0.0%\);\ \-\ \-\ "/>
    <numFmt numFmtId="168" formatCode="#,##0.000_);\(#,##0.000\);\ \-\ \-\ "/>
    <numFmt numFmtId="169" formatCode="#,##0.0\x_);\(#,##0.0\x\);\ \-\ \-\ "/>
    <numFmt numFmtId="170" formatCode="_(* #,##0.0_);_(* \(#,##0.0\);_(* &quot;-&quot;??_);_(@_)"/>
    <numFmt numFmtId="171" formatCode="#,##0.00%_);\(#,##0.00%\);\ \-\ \-\ "/>
    <numFmt numFmtId="172" formatCode="#,##0.0_);\(#,##0.0\)"/>
    <numFmt numFmtId="173" formatCode="0.0"/>
    <numFmt numFmtId="174" formatCode="0.0%"/>
    <numFmt numFmtId="175" formatCode="_(&quot;$&quot;* #,##0_);_(&quot;$&quot;* \(#,##0\);_(&quot;$&quot;* &quot;-&quot;??_);_(@_)"/>
    <numFmt numFmtId="176" formatCode="#,##0.00\x"/>
    <numFmt numFmtId="177" formatCode="#,##0.0\x"/>
    <numFmt numFmtId="178" formatCode="_(\ #,##0.0_);_(\ \(#,##0.0\)_);_(\ &quot; - &quot;_)"/>
    <numFmt numFmtId="179" formatCode="&quot;$&quot;#,##0.00"/>
    <numFmt numFmtId="180" formatCode="0.00%;[Red]\(0.00%\)"/>
    <numFmt numFmtId="181" formatCode="_(&quot;$&quot;* #,##0.0_);_(&quot;$&quot;* \(#,##0.0\);_(&quot;$&quot;* &quot;-&quot;??_);_(@_)"/>
    <numFmt numFmtId="182" formatCode="_(&quot;$&quot;* #,##0.0_);_(&quot;$&quot;* \(#,##0.0\);_(&quot;$&quot;* &quot;-&quot;?_);_(@_)"/>
    <numFmt numFmtId="183" formatCode="_(#,##0.0%_);_(\(#,##0.0%\)_);_(#,##0.0%_)"/>
    <numFmt numFmtId="184" formatCode="_(\ #,##0.0#_);_(\(\ #,##0.0#\)_);_(\ &quot; - &quot;_)"/>
    <numFmt numFmtId="185" formatCode="&quot;$&quot;#,##0.00_);\(&quot;$&quot;#,##0.00\);\ \-\ \-\ "/>
    <numFmt numFmtId="186" formatCode="&quot;- -&quot;"/>
    <numFmt numFmtId="187" formatCode="#,##0.0"/>
  </numFmts>
  <fonts count="5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rgb="FF7030A0"/>
      <name val="Garamond"/>
      <family val="1"/>
    </font>
    <font>
      <b/>
      <sz val="12"/>
      <color theme="0"/>
      <name val="Garamond"/>
      <family val="1"/>
    </font>
    <font>
      <sz val="12"/>
      <color rgb="FF0000FF"/>
      <name val="Garamond"/>
      <family val="1"/>
    </font>
    <font>
      <sz val="12"/>
      <color rgb="FF008000"/>
      <name val="Garamond"/>
      <family val="1"/>
    </font>
    <font>
      <b/>
      <sz val="12"/>
      <name val="Garamond"/>
      <family val="1"/>
    </font>
    <font>
      <i/>
      <sz val="12"/>
      <color theme="1"/>
      <name val="Garamond"/>
      <family val="1"/>
    </font>
    <font>
      <sz val="12"/>
      <name val="Garamond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"/>
      <color indexed="9"/>
      <name val="Symbol"/>
      <family val="1"/>
      <charset val="2"/>
    </font>
    <font>
      <b/>
      <sz val="10"/>
      <color theme="0"/>
      <name val="Garamond"/>
      <family val="1"/>
    </font>
    <font>
      <sz val="10"/>
      <color rgb="FF000000"/>
      <name val="Garamond"/>
      <family val="1"/>
    </font>
    <font>
      <sz val="10"/>
      <color theme="0"/>
      <name val="Garamond"/>
      <family val="1"/>
    </font>
    <font>
      <b/>
      <sz val="11"/>
      <color theme="0"/>
      <name val="Garamond"/>
      <family val="1"/>
    </font>
    <font>
      <b/>
      <sz val="14"/>
      <color theme="0"/>
      <name val="Garamond"/>
      <family val="1"/>
    </font>
    <font>
      <b/>
      <sz val="16"/>
      <color theme="0"/>
      <name val="Garamond"/>
      <family val="1"/>
    </font>
    <font>
      <sz val="11"/>
      <color theme="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u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8000"/>
      <name val="Garamond"/>
      <family val="1"/>
    </font>
    <font>
      <sz val="11"/>
      <color rgb="FF0000FF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b/>
      <u/>
      <sz val="11"/>
      <color theme="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color rgb="FF000000"/>
      <name val="Garamond"/>
      <family val="1"/>
    </font>
    <font>
      <sz val="10"/>
      <color rgb="FF0070C0"/>
      <name val="Garamond"/>
      <family val="1"/>
    </font>
    <font>
      <sz val="11"/>
      <color rgb="FF0070C0"/>
      <name val="Garamond"/>
      <family val="1"/>
    </font>
    <font>
      <b/>
      <i/>
      <sz val="10"/>
      <color theme="1"/>
      <name val="Garamond"/>
      <family val="1"/>
    </font>
    <font>
      <b/>
      <i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11"/>
      <color rgb="FF0070C0"/>
      <name val="Garamond"/>
      <family val="1"/>
    </font>
    <font>
      <b/>
      <sz val="18"/>
      <color theme="0"/>
      <name val="Garamond"/>
      <family val="1"/>
    </font>
    <font>
      <sz val="18"/>
      <color theme="0"/>
      <name val="Garamond"/>
      <family val="1"/>
    </font>
    <font>
      <b/>
      <sz val="11"/>
      <color theme="1"/>
      <name val="Calibri"/>
      <family val="2"/>
      <scheme val="minor"/>
    </font>
    <font>
      <sz val="11"/>
      <color rgb="FFFF0000"/>
      <name val="Garamond"/>
      <family val="1"/>
    </font>
    <font>
      <sz val="10"/>
      <name val="Garamond"/>
      <family val="1"/>
    </font>
    <font>
      <sz val="11"/>
      <color theme="5"/>
      <name val="Garamond"/>
      <family val="1"/>
    </font>
    <font>
      <b/>
      <sz val="10"/>
      <name val="Garamond"/>
      <family val="1"/>
    </font>
    <font>
      <b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646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23" fillId="0" borderId="0" applyAlignment="0"/>
  </cellStyleXfs>
  <cellXfs count="304">
    <xf numFmtId="0" fontId="0" fillId="0" borderId="0" xfId="0"/>
    <xf numFmtId="0" fontId="2" fillId="0" borderId="0" xfId="0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5" fontId="1" fillId="0" borderId="0" xfId="0" applyNumberFormat="1" applyFont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1" fillId="0" borderId="0" xfId="0" applyNumberFormat="1" applyFont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vertical="center"/>
    </xf>
    <xf numFmtId="172" fontId="5" fillId="0" borderId="0" xfId="0" applyNumberFormat="1" applyFont="1" applyBorder="1" applyAlignment="1">
      <alignment horizontal="left" vertical="center" indent="1"/>
    </xf>
    <xf numFmtId="0" fontId="12" fillId="0" borderId="0" xfId="0" applyFont="1"/>
    <xf numFmtId="2" fontId="13" fillId="0" borderId="0" xfId="0" applyNumberFormat="1" applyFont="1"/>
    <xf numFmtId="0" fontId="13" fillId="0" borderId="0" xfId="0" applyFont="1"/>
    <xf numFmtId="12" fontId="12" fillId="0" borderId="0" xfId="0" applyNumberFormat="1" applyFont="1"/>
    <xf numFmtId="2" fontId="12" fillId="0" borderId="0" xfId="0" applyNumberFormat="1" applyFont="1"/>
    <xf numFmtId="174" fontId="14" fillId="0" borderId="0" xfId="0" applyNumberFormat="1" applyFont="1"/>
    <xf numFmtId="2" fontId="14" fillId="0" borderId="0" xfId="0" applyNumberFormat="1" applyFont="1"/>
    <xf numFmtId="0" fontId="15" fillId="0" borderId="0" xfId="0" applyFont="1"/>
    <xf numFmtId="174" fontId="12" fillId="0" borderId="0" xfId="3" applyNumberFormat="1" applyFont="1" applyFill="1" applyBorder="1"/>
    <xf numFmtId="170" fontId="12" fillId="0" borderId="0" xfId="1" applyNumberFormat="1" applyFont="1" applyFill="1" applyBorder="1"/>
    <xf numFmtId="174" fontId="16" fillId="0" borderId="0" xfId="0" applyNumberFormat="1" applyFont="1"/>
    <xf numFmtId="170" fontId="17" fillId="0" borderId="0" xfId="1" applyNumberFormat="1" applyFont="1" applyFill="1" applyBorder="1"/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0" fontId="13" fillId="5" borderId="6" xfId="0" applyNumberFormat="1" applyFont="1" applyFill="1" applyBorder="1"/>
    <xf numFmtId="0" fontId="13" fillId="5" borderId="5" xfId="0" applyFont="1" applyFill="1" applyBorder="1"/>
    <xf numFmtId="174" fontId="13" fillId="5" borderId="6" xfId="0" applyNumberFormat="1" applyFont="1" applyFill="1" applyBorder="1"/>
    <xf numFmtId="0" fontId="13" fillId="5" borderId="2" xfId="0" applyFont="1" applyFill="1" applyBorder="1"/>
    <xf numFmtId="174" fontId="12" fillId="0" borderId="0" xfId="3" applyNumberFormat="1" applyFont="1"/>
    <xf numFmtId="0" fontId="19" fillId="0" borderId="0" xfId="0" applyFont="1" applyAlignment="1">
      <alignment horizontal="left" indent="1"/>
    </xf>
    <xf numFmtId="174" fontId="13" fillId="5" borderId="6" xfId="3" applyNumberFormat="1" applyFont="1" applyFill="1" applyBorder="1"/>
    <xf numFmtId="174" fontId="12" fillId="0" borderId="0" xfId="0" applyNumberFormat="1" applyFont="1"/>
    <xf numFmtId="10" fontId="12" fillId="0" borderId="0" xfId="3" applyNumberFormat="1" applyFont="1"/>
    <xf numFmtId="10" fontId="14" fillId="0" borderId="0" xfId="0" applyNumberFormat="1" applyFont="1"/>
    <xf numFmtId="0" fontId="12" fillId="6" borderId="0" xfId="0" applyFont="1" applyFill="1"/>
    <xf numFmtId="0" fontId="15" fillId="6" borderId="0" xfId="0" applyFont="1" applyFill="1"/>
    <xf numFmtId="10" fontId="16" fillId="0" borderId="0" xfId="0" applyNumberFormat="1" applyFont="1"/>
    <xf numFmtId="170" fontId="17" fillId="0" borderId="0" xfId="1" applyNumberFormat="1" applyFont="1"/>
    <xf numFmtId="0" fontId="20" fillId="6" borderId="0" xfId="0" applyFont="1" applyFill="1"/>
    <xf numFmtId="0" fontId="21" fillId="0" borderId="0" xfId="5" applyFont="1"/>
    <xf numFmtId="0" fontId="23" fillId="0" borderId="0" xfId="6" applyFont="1" applyAlignment="1"/>
    <xf numFmtId="0" fontId="15" fillId="8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vertical="center"/>
    </xf>
    <xf numFmtId="0" fontId="27" fillId="8" borderId="0" xfId="0" applyFont="1" applyFill="1" applyBorder="1" applyAlignment="1">
      <alignment vertical="center"/>
    </xf>
    <xf numFmtId="0" fontId="28" fillId="8" borderId="0" xfId="0" applyFont="1" applyFill="1" applyBorder="1" applyAlignment="1">
      <alignment vertical="center"/>
    </xf>
    <xf numFmtId="0" fontId="29" fillId="8" borderId="0" xfId="0" applyFont="1" applyFill="1" applyBorder="1" applyAlignment="1">
      <alignment vertical="center"/>
    </xf>
    <xf numFmtId="0" fontId="5" fillId="8" borderId="0" xfId="0" applyFont="1" applyFill="1" applyAlignment="1">
      <alignment vertical="center"/>
    </xf>
    <xf numFmtId="0" fontId="11" fillId="8" borderId="0" xfId="0" applyFont="1" applyFill="1" applyAlignment="1">
      <alignment horizontal="right" vertical="center"/>
    </xf>
    <xf numFmtId="0" fontId="30" fillId="8" borderId="0" xfId="0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4" xfId="0" applyFont="1" applyBorder="1" applyAlignment="1">
      <alignment horizontal="centerContinuous" vertical="center"/>
    </xf>
    <xf numFmtId="0" fontId="31" fillId="0" borderId="4" xfId="0" applyFont="1" applyBorder="1" applyAlignment="1">
      <alignment horizontal="centerContinuous" vertical="center"/>
    </xf>
    <xf numFmtId="0" fontId="32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 indent="1"/>
    </xf>
    <xf numFmtId="0" fontId="31" fillId="0" borderId="3" xfId="0" applyFont="1" applyBorder="1" applyAlignment="1">
      <alignment horizontal="left" vertical="center"/>
    </xf>
    <xf numFmtId="0" fontId="31" fillId="0" borderId="3" xfId="0" applyFont="1" applyBorder="1" applyAlignment="1">
      <alignment vertical="center"/>
    </xf>
    <xf numFmtId="0" fontId="34" fillId="0" borderId="3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indent="1"/>
    </xf>
    <xf numFmtId="0" fontId="31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4" xfId="0" applyFont="1" applyBorder="1" applyAlignment="1">
      <alignment horizontal="centerContinuous" vertical="center"/>
    </xf>
    <xf numFmtId="0" fontId="34" fillId="0" borderId="4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" vertical="center"/>
    </xf>
    <xf numFmtId="165" fontId="36" fillId="2" borderId="0" xfId="0" applyNumberFormat="1" applyFont="1" applyFill="1" applyBorder="1" applyAlignment="1">
      <alignment vertical="center"/>
    </xf>
    <xf numFmtId="166" fontId="37" fillId="0" borderId="0" xfId="0" applyNumberFormat="1" applyFont="1" applyAlignment="1">
      <alignment vertical="center"/>
    </xf>
    <xf numFmtId="175" fontId="34" fillId="0" borderId="0" xfId="0" applyNumberFormat="1" applyFont="1" applyAlignment="1">
      <alignment vertical="center"/>
    </xf>
    <xf numFmtId="164" fontId="38" fillId="0" borderId="0" xfId="0" applyNumberFormat="1" applyFont="1" applyAlignment="1">
      <alignment vertical="center"/>
    </xf>
    <xf numFmtId="0" fontId="34" fillId="0" borderId="3" xfId="0" applyFont="1" applyBorder="1" applyAlignment="1">
      <alignment horizontal="left" vertical="center" indent="1"/>
    </xf>
    <xf numFmtId="0" fontId="34" fillId="0" borderId="3" xfId="0" applyFont="1" applyBorder="1" applyAlignment="1">
      <alignment vertical="center"/>
    </xf>
    <xf numFmtId="175" fontId="34" fillId="0" borderId="3" xfId="0" applyNumberFormat="1" applyFont="1" applyBorder="1" applyAlignment="1">
      <alignment vertical="center"/>
    </xf>
    <xf numFmtId="167" fontId="36" fillId="0" borderId="0" xfId="0" applyNumberFormat="1" applyFont="1" applyBorder="1" applyAlignment="1">
      <alignment horizontal="left" vertical="center"/>
    </xf>
    <xf numFmtId="164" fontId="34" fillId="0" borderId="0" xfId="0" applyNumberFormat="1" applyFont="1" applyAlignment="1">
      <alignment vertical="center"/>
    </xf>
    <xf numFmtId="165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left" vertical="center" indent="1"/>
    </xf>
    <xf numFmtId="171" fontId="37" fillId="2" borderId="0" xfId="0" applyNumberFormat="1" applyFont="1" applyFill="1" applyBorder="1" applyAlignment="1">
      <alignment horizontal="left" vertical="center"/>
    </xf>
    <xf numFmtId="167" fontId="36" fillId="2" borderId="0" xfId="0" applyNumberFormat="1" applyFont="1" applyFill="1" applyBorder="1" applyAlignment="1">
      <alignment horizontal="left" vertical="center"/>
    </xf>
    <xf numFmtId="165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167" fontId="37" fillId="0" borderId="4" xfId="0" applyNumberFormat="1" applyFont="1" applyBorder="1" applyAlignment="1">
      <alignment horizontal="right" vertical="center"/>
    </xf>
    <xf numFmtId="0" fontId="34" fillId="0" borderId="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0" xfId="0" applyNumberFormat="1" applyFont="1" applyBorder="1" applyAlignment="1">
      <alignment vertical="center"/>
    </xf>
    <xf numFmtId="166" fontId="37" fillId="0" borderId="4" xfId="0" applyNumberFormat="1" applyFont="1" applyBorder="1" applyAlignment="1">
      <alignment horizontal="right" vertical="center"/>
    </xf>
    <xf numFmtId="166" fontId="37" fillId="0" borderId="4" xfId="0" applyNumberFormat="1" applyFont="1" applyBorder="1" applyAlignment="1">
      <alignment vertical="center"/>
    </xf>
    <xf numFmtId="169" fontId="39" fillId="0" borderId="0" xfId="0" applyNumberFormat="1" applyFont="1" applyBorder="1" applyAlignment="1">
      <alignment vertical="center"/>
    </xf>
    <xf numFmtId="167" fontId="39" fillId="0" borderId="0" xfId="0" applyNumberFormat="1" applyFont="1" applyBorder="1" applyAlignment="1">
      <alignment horizontal="right" vertical="center"/>
    </xf>
    <xf numFmtId="0" fontId="40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30" fillId="4" borderId="0" xfId="0" applyFont="1" applyFill="1" applyAlignment="1">
      <alignment vertical="center"/>
    </xf>
    <xf numFmtId="0" fontId="40" fillId="4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43" fillId="0" borderId="4" xfId="0" applyFont="1" applyBorder="1" applyAlignment="1">
      <alignment horizontal="centerContinuous" vertical="center"/>
    </xf>
    <xf numFmtId="0" fontId="43" fillId="0" borderId="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172" fontId="31" fillId="0" borderId="0" xfId="0" applyNumberFormat="1" applyFont="1" applyAlignment="1">
      <alignment vertical="center"/>
    </xf>
    <xf numFmtId="44" fontId="31" fillId="0" borderId="3" xfId="2" applyFont="1" applyBorder="1" applyAlignment="1">
      <alignment horizontal="left" vertical="center" indent="1"/>
    </xf>
    <xf numFmtId="44" fontId="31" fillId="0" borderId="3" xfId="0" applyNumberFormat="1" applyFont="1" applyBorder="1" applyAlignment="1">
      <alignment horizontal="left" vertical="center" indent="1"/>
    </xf>
    <xf numFmtId="44" fontId="31" fillId="0" borderId="0" xfId="2" applyFont="1" applyBorder="1" applyAlignment="1">
      <alignment vertical="center"/>
    </xf>
    <xf numFmtId="0" fontId="31" fillId="2" borderId="0" xfId="0" applyFont="1" applyFill="1" applyAlignment="1">
      <alignment vertical="center"/>
    </xf>
    <xf numFmtId="172" fontId="25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 indent="1"/>
    </xf>
    <xf numFmtId="0" fontId="25" fillId="2" borderId="0" xfId="0" applyFont="1" applyFill="1" applyBorder="1" applyAlignment="1">
      <alignment vertical="center"/>
    </xf>
    <xf numFmtId="172" fontId="44" fillId="0" borderId="0" xfId="0" applyNumberFormat="1" applyFont="1" applyFill="1" applyAlignment="1">
      <alignment vertical="center"/>
    </xf>
    <xf numFmtId="44" fontId="25" fillId="0" borderId="3" xfId="0" applyNumberFormat="1" applyFont="1" applyBorder="1" applyAlignment="1">
      <alignment horizontal="left" vertical="center" indent="1"/>
    </xf>
    <xf numFmtId="173" fontId="31" fillId="0" borderId="0" xfId="0" applyNumberFormat="1" applyFont="1" applyAlignment="1">
      <alignment vertical="center"/>
    </xf>
    <xf numFmtId="173" fontId="31" fillId="0" borderId="0" xfId="2" applyNumberFormat="1" applyFont="1" applyAlignment="1">
      <alignment vertical="center"/>
    </xf>
    <xf numFmtId="44" fontId="31" fillId="0" borderId="3" xfId="2" applyFont="1" applyBorder="1" applyAlignment="1">
      <alignment horizontal="left" vertical="center"/>
    </xf>
    <xf numFmtId="44" fontId="31" fillId="0" borderId="0" xfId="0" applyNumberFormat="1" applyFont="1" applyBorder="1" applyAlignment="1">
      <alignment vertical="center"/>
    </xf>
    <xf numFmtId="172" fontId="31" fillId="0" borderId="0" xfId="0" applyNumberFormat="1" applyFont="1" applyBorder="1" applyAlignment="1">
      <alignment vertical="center"/>
    </xf>
    <xf numFmtId="173" fontId="31" fillId="0" borderId="0" xfId="0" applyNumberFormat="1" applyFont="1" applyBorder="1" applyAlignment="1">
      <alignment vertical="center"/>
    </xf>
    <xf numFmtId="173" fontId="44" fillId="0" borderId="0" xfId="0" applyNumberFormat="1" applyFont="1" applyBorder="1" applyAlignment="1">
      <alignment vertical="center"/>
    </xf>
    <xf numFmtId="174" fontId="31" fillId="0" borderId="0" xfId="3" applyNumberFormat="1" applyFont="1" applyAlignment="1">
      <alignment vertical="center"/>
    </xf>
    <xf numFmtId="174" fontId="44" fillId="0" borderId="0" xfId="3" applyNumberFormat="1" applyFont="1" applyAlignment="1">
      <alignment vertical="center"/>
    </xf>
    <xf numFmtId="174" fontId="31" fillId="0" borderId="0" xfId="0" applyNumberFormat="1" applyFont="1" applyBorder="1" applyAlignment="1">
      <alignment vertical="center"/>
    </xf>
    <xf numFmtId="174" fontId="44" fillId="0" borderId="0" xfId="0" applyNumberFormat="1" applyFont="1" applyBorder="1" applyAlignment="1">
      <alignment vertical="center"/>
    </xf>
    <xf numFmtId="172" fontId="25" fillId="0" borderId="0" xfId="0" applyNumberFormat="1" applyFont="1" applyBorder="1" applyAlignment="1">
      <alignment vertical="center"/>
    </xf>
    <xf numFmtId="44" fontId="25" fillId="0" borderId="3" xfId="0" applyNumberFormat="1" applyFont="1" applyBorder="1" applyAlignment="1">
      <alignment horizontal="right" vertical="center"/>
    </xf>
    <xf numFmtId="0" fontId="25" fillId="0" borderId="0" xfId="0" applyNumberFormat="1" applyFont="1" applyAlignment="1">
      <alignment vertical="center"/>
    </xf>
    <xf numFmtId="10" fontId="25" fillId="0" borderId="0" xfId="3" applyNumberFormat="1" applyFont="1" applyAlignment="1">
      <alignment vertical="center"/>
    </xf>
    <xf numFmtId="10" fontId="44" fillId="0" borderId="0" xfId="3" applyNumberFormat="1" applyFont="1" applyAlignment="1">
      <alignment vertical="center"/>
    </xf>
    <xf numFmtId="10" fontId="25" fillId="0" borderId="0" xfId="3" applyNumberFormat="1" applyFont="1" applyBorder="1" applyAlignment="1">
      <alignment vertical="center"/>
    </xf>
    <xf numFmtId="10" fontId="44" fillId="0" borderId="0" xfId="3" applyNumberFormat="1" applyFont="1" applyBorder="1" applyAlignment="1">
      <alignment vertical="center"/>
    </xf>
    <xf numFmtId="0" fontId="25" fillId="2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0" fontId="46" fillId="0" borderId="3" xfId="0" applyFont="1" applyBorder="1" applyAlignment="1">
      <alignment horizontal="left" vertical="center" indent="1"/>
    </xf>
    <xf numFmtId="44" fontId="46" fillId="0" borderId="3" xfId="2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Alignment="1">
      <alignment vertical="center"/>
    </xf>
    <xf numFmtId="0" fontId="46" fillId="3" borderId="3" xfId="0" applyFont="1" applyFill="1" applyBorder="1" applyAlignment="1">
      <alignment horizontal="left" vertical="center" indent="1"/>
    </xf>
    <xf numFmtId="44" fontId="46" fillId="3" borderId="3" xfId="2" applyFont="1" applyFill="1" applyBorder="1" applyAlignment="1">
      <alignment horizontal="left" vertical="center" indent="1"/>
    </xf>
    <xf numFmtId="172" fontId="31" fillId="2" borderId="0" xfId="0" applyNumberFormat="1" applyFont="1" applyFill="1" applyBorder="1" applyAlignment="1">
      <alignment vertical="center"/>
    </xf>
    <xf numFmtId="0" fontId="32" fillId="3" borderId="3" xfId="0" applyFont="1" applyFill="1" applyBorder="1" applyAlignment="1">
      <alignment horizontal="left" vertical="center" indent="1"/>
    </xf>
    <xf numFmtId="44" fontId="32" fillId="3" borderId="3" xfId="2" applyFont="1" applyFill="1" applyBorder="1" applyAlignment="1">
      <alignment horizontal="left" vertical="center" indent="1"/>
    </xf>
    <xf numFmtId="168" fontId="31" fillId="0" borderId="0" xfId="0" applyNumberFormat="1" applyFont="1" applyBorder="1" applyAlignment="1">
      <alignment vertical="center"/>
    </xf>
    <xf numFmtId="0" fontId="32" fillId="0" borderId="3" xfId="0" applyFont="1" applyBorder="1" applyAlignment="1">
      <alignment horizontal="left" vertical="center" indent="1"/>
    </xf>
    <xf numFmtId="0" fontId="46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44" fontId="32" fillId="3" borderId="0" xfId="2" applyFont="1" applyFill="1" applyAlignment="1">
      <alignment vertical="center"/>
    </xf>
    <xf numFmtId="172" fontId="31" fillId="0" borderId="3" xfId="0" applyNumberFormat="1" applyFont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44" fontId="31" fillId="0" borderId="3" xfId="2" applyFont="1" applyBorder="1" applyAlignment="1">
      <alignment vertical="center"/>
    </xf>
    <xf numFmtId="167" fontId="31" fillId="0" borderId="0" xfId="0" applyNumberFormat="1" applyFont="1" applyBorder="1" applyAlignment="1">
      <alignment vertical="center"/>
    </xf>
    <xf numFmtId="10" fontId="31" fillId="0" borderId="0" xfId="0" applyNumberFormat="1" applyFont="1" applyBorder="1" applyAlignment="1">
      <alignment vertical="center"/>
    </xf>
    <xf numFmtId="171" fontId="31" fillId="0" borderId="0" xfId="0" applyNumberFormat="1" applyFont="1" applyBorder="1" applyAlignment="1">
      <alignment vertical="center"/>
    </xf>
    <xf numFmtId="174" fontId="31" fillId="0" borderId="0" xfId="3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5" fontId="31" fillId="0" borderId="0" xfId="0" applyNumberFormat="1" applyFont="1" applyBorder="1" applyAlignment="1">
      <alignment vertical="center"/>
    </xf>
    <xf numFmtId="173" fontId="31" fillId="0" borderId="0" xfId="2" applyNumberFormat="1" applyFont="1" applyBorder="1" applyAlignment="1">
      <alignment vertical="center"/>
    </xf>
    <xf numFmtId="44" fontId="31" fillId="0" borderId="0" xfId="2" applyFont="1" applyAlignment="1">
      <alignment vertical="center"/>
    </xf>
    <xf numFmtId="0" fontId="46" fillId="5" borderId="3" xfId="0" applyFont="1" applyFill="1" applyBorder="1" applyAlignment="1">
      <alignment horizontal="left" vertical="center" indent="1"/>
    </xf>
    <xf numFmtId="0" fontId="31" fillId="5" borderId="3" xfId="0" applyFont="1" applyFill="1" applyBorder="1" applyAlignment="1">
      <alignment vertical="center"/>
    </xf>
    <xf numFmtId="44" fontId="31" fillId="5" borderId="3" xfId="2" applyFont="1" applyFill="1" applyBorder="1" applyAlignment="1">
      <alignment vertical="center"/>
    </xf>
    <xf numFmtId="0" fontId="34" fillId="0" borderId="2" xfId="0" applyFont="1" applyBorder="1"/>
    <xf numFmtId="0" fontId="47" fillId="0" borderId="2" xfId="0" applyFont="1" applyBorder="1"/>
    <xf numFmtId="0" fontId="34" fillId="0" borderId="0" xfId="0" applyFont="1"/>
    <xf numFmtId="44" fontId="34" fillId="0" borderId="0" xfId="0" applyNumberFormat="1" applyFont="1"/>
    <xf numFmtId="0" fontId="13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4" fillId="0" borderId="4" xfId="0" applyFont="1" applyBorder="1"/>
    <xf numFmtId="44" fontId="45" fillId="0" borderId="0" xfId="2" applyFont="1"/>
    <xf numFmtId="44" fontId="45" fillId="0" borderId="0" xfId="0" applyNumberFormat="1" applyFont="1"/>
    <xf numFmtId="0" fontId="50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35" fillId="0" borderId="2" xfId="0" applyFont="1" applyBorder="1"/>
    <xf numFmtId="0" fontId="0" fillId="0" borderId="7" xfId="0" applyBorder="1"/>
    <xf numFmtId="0" fontId="52" fillId="0" borderId="7" xfId="0" applyFont="1" applyBorder="1" applyAlignment="1">
      <alignment horizontal="right"/>
    </xf>
    <xf numFmtId="180" fontId="34" fillId="0" borderId="0" xfId="3" applyNumberFormat="1" applyFont="1"/>
    <xf numFmtId="180" fontId="53" fillId="0" borderId="0" xfId="3" applyNumberFormat="1" applyFont="1"/>
    <xf numFmtId="180" fontId="45" fillId="0" borderId="0" xfId="3" applyNumberFormat="1" applyFont="1"/>
    <xf numFmtId="180" fontId="34" fillId="0" borderId="4" xfId="0" applyNumberFormat="1" applyFont="1" applyBorder="1"/>
    <xf numFmtId="180" fontId="49" fillId="0" borderId="4" xfId="3" applyNumberFormat="1" applyFont="1" applyBorder="1"/>
    <xf numFmtId="180" fontId="34" fillId="0" borderId="0" xfId="0" applyNumberFormat="1" applyFont="1"/>
    <xf numFmtId="180" fontId="34" fillId="0" borderId="2" xfId="3" applyNumberFormat="1" applyFont="1" applyBorder="1"/>
    <xf numFmtId="180" fontId="34" fillId="0" borderId="2" xfId="0" applyNumberFormat="1" applyFont="1" applyBorder="1"/>
    <xf numFmtId="0" fontId="32" fillId="0" borderId="0" xfId="0" applyFont="1" applyFill="1" applyBorder="1" applyAlignment="1">
      <alignment vertical="center"/>
    </xf>
    <xf numFmtId="0" fontId="35" fillId="0" borderId="0" xfId="0" applyFont="1" applyBorder="1"/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0" fontId="0" fillId="0" borderId="0" xfId="3" applyNumberFormat="1" applyFont="1"/>
    <xf numFmtId="174" fontId="54" fillId="0" borderId="0" xfId="3" applyNumberFormat="1" applyFont="1" applyBorder="1" applyAlignment="1">
      <alignment vertical="center"/>
    </xf>
    <xf numFmtId="172" fontId="31" fillId="7" borderId="0" xfId="0" applyNumberFormat="1" applyFont="1" applyFill="1" applyAlignment="1">
      <alignment vertical="center"/>
    </xf>
    <xf numFmtId="0" fontId="31" fillId="7" borderId="0" xfId="0" applyFont="1" applyFill="1" applyAlignment="1">
      <alignment vertical="center"/>
    </xf>
    <xf numFmtId="169" fontId="55" fillId="0" borderId="4" xfId="0" applyNumberFormat="1" applyFont="1" applyBorder="1" applyAlignment="1">
      <alignment vertical="center"/>
    </xf>
    <xf numFmtId="181" fontId="31" fillId="7" borderId="0" xfId="2" applyNumberFormat="1" applyFont="1" applyFill="1" applyAlignment="1">
      <alignment vertical="center"/>
    </xf>
    <xf numFmtId="181" fontId="31" fillId="0" borderId="0" xfId="2" applyNumberFormat="1" applyFont="1" applyBorder="1" applyAlignment="1">
      <alignment vertical="center"/>
    </xf>
    <xf numFmtId="181" fontId="31" fillId="0" borderId="0" xfId="0" applyNumberFormat="1" applyFont="1" applyAlignment="1">
      <alignment vertical="center"/>
    </xf>
    <xf numFmtId="182" fontId="31" fillId="7" borderId="0" xfId="0" applyNumberFormat="1" applyFont="1" applyFill="1" applyAlignment="1">
      <alignment vertical="center"/>
    </xf>
    <xf numFmtId="172" fontId="25" fillId="7" borderId="0" xfId="0" applyNumberFormat="1" applyFont="1" applyFill="1" applyAlignment="1">
      <alignment vertical="center"/>
    </xf>
    <xf numFmtId="172" fontId="25" fillId="7" borderId="0" xfId="0" applyNumberFormat="1" applyFont="1" applyFill="1" applyBorder="1" applyAlignment="1">
      <alignment vertical="center"/>
    </xf>
    <xf numFmtId="44" fontId="46" fillId="0" borderId="3" xfId="2" applyFont="1" applyBorder="1" applyAlignment="1">
      <alignment vertical="center"/>
    </xf>
    <xf numFmtId="181" fontId="25" fillId="0" borderId="0" xfId="2" applyNumberFormat="1" applyFont="1" applyFill="1" applyAlignment="1">
      <alignment vertical="center"/>
    </xf>
    <xf numFmtId="44" fontId="31" fillId="0" borderId="0" xfId="0" applyNumberFormat="1" applyFont="1"/>
    <xf numFmtId="44" fontId="31" fillId="2" borderId="0" xfId="0" applyNumberFormat="1" applyFont="1" applyFill="1" applyBorder="1" applyAlignment="1">
      <alignment vertical="center"/>
    </xf>
    <xf numFmtId="169" fontId="31" fillId="0" borderId="0" xfId="0" applyNumberFormat="1" applyFont="1" applyBorder="1" applyAlignment="1">
      <alignment vertical="center"/>
    </xf>
    <xf numFmtId="0" fontId="31" fillId="0" borderId="0" xfId="0" applyFont="1"/>
    <xf numFmtId="0" fontId="31" fillId="0" borderId="3" xfId="0" applyFont="1" applyBorder="1"/>
    <xf numFmtId="44" fontId="31" fillId="0" borderId="0" xfId="2" applyFont="1" applyFill="1" applyAlignment="1">
      <alignment vertical="center"/>
    </xf>
    <xf numFmtId="44" fontId="25" fillId="0" borderId="0" xfId="2" applyFont="1" applyFill="1" applyAlignment="1">
      <alignment vertical="center"/>
    </xf>
    <xf numFmtId="0" fontId="22" fillId="0" borderId="0" xfId="5" applyNumberFormat="1" applyFont="1" applyAlignment="1">
      <alignment horizontal="left" vertical="top"/>
    </xf>
    <xf numFmtId="0" fontId="21" fillId="0" borderId="0" xfId="5" applyFont="1" applyAlignment="1">
      <alignment vertical="top" wrapText="1"/>
    </xf>
    <xf numFmtId="0" fontId="41" fillId="0" borderId="0" xfId="5" applyFont="1" applyAlignment="1">
      <alignment vertical="top" wrapText="1"/>
    </xf>
    <xf numFmtId="0" fontId="24" fillId="4" borderId="8" xfId="5" applyFont="1" applyFill="1" applyBorder="1" applyAlignment="1">
      <alignment horizontal="left" vertical="top" wrapText="1"/>
    </xf>
    <xf numFmtId="0" fontId="24" fillId="4" borderId="3" xfId="5" applyFont="1" applyFill="1" applyBorder="1" applyAlignment="1">
      <alignment horizontal="center" vertical="top" wrapText="1"/>
    </xf>
    <xf numFmtId="0" fontId="24" fillId="4" borderId="9" xfId="5" applyFont="1" applyFill="1" applyBorder="1" applyAlignment="1">
      <alignment horizontal="center" vertical="top" wrapText="1"/>
    </xf>
    <xf numFmtId="0" fontId="24" fillId="4" borderId="10" xfId="5" applyFont="1" applyFill="1" applyBorder="1" applyAlignment="1">
      <alignment horizontal="left" vertical="top" wrapText="1"/>
    </xf>
    <xf numFmtId="178" fontId="42" fillId="0" borderId="0" xfId="5" applyNumberFormat="1" applyFont="1" applyBorder="1" applyAlignment="1">
      <alignment horizontal="right" vertical="top" wrapText="1"/>
    </xf>
    <xf numFmtId="184" fontId="42" fillId="0" borderId="0" xfId="5" applyNumberFormat="1" applyFont="1" applyBorder="1" applyAlignment="1">
      <alignment horizontal="right" vertical="top" wrapText="1"/>
    </xf>
    <xf numFmtId="177" fontId="42" fillId="0" borderId="0" xfId="5" applyNumberFormat="1" applyFont="1" applyBorder="1" applyAlignment="1">
      <alignment horizontal="right" vertical="top" wrapText="1"/>
    </xf>
    <xf numFmtId="176" fontId="42" fillId="0" borderId="0" xfId="5" applyNumberFormat="1" applyFont="1" applyBorder="1" applyAlignment="1">
      <alignment horizontal="right" vertical="top" wrapText="1"/>
    </xf>
    <xf numFmtId="183" fontId="42" fillId="0" borderId="0" xfId="5" applyNumberFormat="1" applyFont="1" applyBorder="1" applyAlignment="1">
      <alignment horizontal="right" vertical="top" wrapText="1"/>
    </xf>
    <xf numFmtId="183" fontId="42" fillId="0" borderId="11" xfId="5" applyNumberFormat="1" applyFont="1" applyBorder="1" applyAlignment="1">
      <alignment horizontal="right" vertical="top" wrapText="1"/>
    </xf>
    <xf numFmtId="0" fontId="42" fillId="0" borderId="0" xfId="5" applyNumberFormat="1" applyFont="1" applyBorder="1" applyAlignment="1">
      <alignment horizontal="right" vertical="top" wrapText="1"/>
    </xf>
    <xf numFmtId="0" fontId="42" fillId="0" borderId="11" xfId="5" applyNumberFormat="1" applyFont="1" applyBorder="1" applyAlignment="1">
      <alignment horizontal="right" vertical="top" wrapText="1"/>
    </xf>
    <xf numFmtId="0" fontId="24" fillId="4" borderId="12" xfId="5" applyFont="1" applyFill="1" applyBorder="1" applyAlignment="1">
      <alignment horizontal="left" vertical="top" wrapText="1"/>
    </xf>
    <xf numFmtId="178" fontId="42" fillId="0" borderId="4" xfId="5" applyNumberFormat="1" applyFont="1" applyBorder="1" applyAlignment="1">
      <alignment horizontal="right" vertical="top" wrapText="1"/>
    </xf>
    <xf numFmtId="184" fontId="42" fillId="0" borderId="4" xfId="5" applyNumberFormat="1" applyFont="1" applyBorder="1" applyAlignment="1">
      <alignment horizontal="right" vertical="top" wrapText="1"/>
    </xf>
    <xf numFmtId="177" fontId="42" fillId="0" borderId="4" xfId="5" applyNumberFormat="1" applyFont="1" applyBorder="1" applyAlignment="1">
      <alignment horizontal="right" vertical="top" wrapText="1"/>
    </xf>
    <xf numFmtId="176" fontId="42" fillId="0" borderId="4" xfId="5" applyNumberFormat="1" applyFont="1" applyBorder="1" applyAlignment="1">
      <alignment horizontal="right" vertical="top" wrapText="1"/>
    </xf>
    <xf numFmtId="0" fontId="42" fillId="0" borderId="4" xfId="5" applyNumberFormat="1" applyFont="1" applyBorder="1" applyAlignment="1">
      <alignment horizontal="right" vertical="top" wrapText="1"/>
    </xf>
    <xf numFmtId="183" fontId="42" fillId="0" borderId="4" xfId="5" applyNumberFormat="1" applyFont="1" applyBorder="1" applyAlignment="1">
      <alignment horizontal="right" vertical="top" wrapText="1"/>
    </xf>
    <xf numFmtId="0" fontId="42" fillId="0" borderId="13" xfId="5" applyNumberFormat="1" applyFont="1" applyBorder="1" applyAlignment="1">
      <alignment horizontal="right" vertical="top" wrapText="1"/>
    </xf>
    <xf numFmtId="0" fontId="56" fillId="5" borderId="5" xfId="5" applyFont="1" applyFill="1" applyBorder="1" applyAlignment="1">
      <alignment horizontal="left" vertical="top" wrapText="1"/>
    </xf>
    <xf numFmtId="178" fontId="42" fillId="5" borderId="2" xfId="5" applyNumberFormat="1" applyFont="1" applyFill="1" applyBorder="1" applyAlignment="1">
      <alignment horizontal="right" vertical="top" wrapText="1"/>
    </xf>
    <xf numFmtId="184" fontId="42" fillId="5" borderId="2" xfId="5" applyNumberFormat="1" applyFont="1" applyFill="1" applyBorder="1" applyAlignment="1">
      <alignment horizontal="right" vertical="top" wrapText="1"/>
    </xf>
    <xf numFmtId="177" fontId="42" fillId="5" borderId="2" xfId="5" applyNumberFormat="1" applyFont="1" applyFill="1" applyBorder="1" applyAlignment="1">
      <alignment horizontal="right" vertical="top" wrapText="1"/>
    </xf>
    <xf numFmtId="176" fontId="42" fillId="5" borderId="2" xfId="5" applyNumberFormat="1" applyFont="1" applyFill="1" applyBorder="1" applyAlignment="1">
      <alignment horizontal="right" vertical="top" wrapText="1"/>
    </xf>
    <xf numFmtId="183" fontId="42" fillId="5" borderId="2" xfId="5" applyNumberFormat="1" applyFont="1" applyFill="1" applyBorder="1" applyAlignment="1">
      <alignment horizontal="right" vertical="top" wrapText="1"/>
    </xf>
    <xf numFmtId="183" fontId="42" fillId="5" borderId="6" xfId="5" applyNumberFormat="1" applyFont="1" applyFill="1" applyBorder="1" applyAlignment="1">
      <alignment horizontal="right" vertical="top" wrapText="1"/>
    </xf>
    <xf numFmtId="178" fontId="42" fillId="0" borderId="3" xfId="5" applyNumberFormat="1" applyFont="1" applyBorder="1" applyAlignment="1">
      <alignment horizontal="right" vertical="top" wrapText="1"/>
    </xf>
    <xf numFmtId="184" fontId="42" fillId="0" borderId="3" xfId="5" applyNumberFormat="1" applyFont="1" applyBorder="1" applyAlignment="1">
      <alignment horizontal="right" vertical="top" wrapText="1"/>
    </xf>
    <xf numFmtId="177" fontId="42" fillId="0" borderId="3" xfId="5" applyNumberFormat="1" applyFont="1" applyBorder="1" applyAlignment="1">
      <alignment horizontal="right" vertical="top" wrapText="1"/>
    </xf>
    <xf numFmtId="176" fontId="42" fillId="0" borderId="3" xfId="5" applyNumberFormat="1" applyFont="1" applyBorder="1" applyAlignment="1">
      <alignment horizontal="right" vertical="top" wrapText="1"/>
    </xf>
    <xf numFmtId="183" fontId="42" fillId="0" borderId="3" xfId="5" applyNumberFormat="1" applyFont="1" applyBorder="1" applyAlignment="1">
      <alignment horizontal="right" vertical="top" wrapText="1"/>
    </xf>
    <xf numFmtId="183" fontId="42" fillId="0" borderId="9" xfId="5" applyNumberFormat="1" applyFont="1" applyBorder="1" applyAlignment="1">
      <alignment horizontal="right" vertical="top" wrapText="1"/>
    </xf>
    <xf numFmtId="183" fontId="42" fillId="0" borderId="13" xfId="5" applyNumberFormat="1" applyFont="1" applyBorder="1" applyAlignment="1">
      <alignment horizontal="right" vertical="top" wrapText="1"/>
    </xf>
    <xf numFmtId="44" fontId="42" fillId="0" borderId="0" xfId="2" applyFont="1" applyBorder="1" applyAlignment="1">
      <alignment horizontal="right" vertical="top" wrapText="1"/>
    </xf>
    <xf numFmtId="44" fontId="42" fillId="0" borderId="4" xfId="2" applyFont="1" applyBorder="1" applyAlignment="1">
      <alignment horizontal="right" vertical="top" wrapText="1"/>
    </xf>
    <xf numFmtId="44" fontId="41" fillId="0" borderId="0" xfId="2" applyFont="1" applyAlignment="1">
      <alignment vertical="top" wrapText="1"/>
    </xf>
    <xf numFmtId="44" fontId="42" fillId="5" borderId="2" xfId="2" applyFont="1" applyFill="1" applyBorder="1" applyAlignment="1">
      <alignment horizontal="right" vertical="top" wrapText="1"/>
    </xf>
    <xf numFmtId="44" fontId="42" fillId="0" borderId="3" xfId="2" applyFont="1" applyBorder="1" applyAlignment="1">
      <alignment horizontal="right" vertical="top" wrapText="1"/>
    </xf>
    <xf numFmtId="185" fontId="31" fillId="0" borderId="0" xfId="2" applyNumberFormat="1" applyFont="1"/>
    <xf numFmtId="39" fontId="31" fillId="0" borderId="0" xfId="0" applyNumberFormat="1" applyFont="1"/>
    <xf numFmtId="185" fontId="31" fillId="0" borderId="3" xfId="0" applyNumberFormat="1" applyFont="1" applyBorder="1"/>
    <xf numFmtId="0" fontId="31" fillId="5" borderId="3" xfId="0" applyFont="1" applyFill="1" applyBorder="1"/>
    <xf numFmtId="44" fontId="31" fillId="5" borderId="3" xfId="0" applyNumberFormat="1" applyFont="1" applyFill="1" applyBorder="1"/>
    <xf numFmtId="0" fontId="31" fillId="0" borderId="0" xfId="0" applyFont="1" applyFill="1" applyAlignment="1">
      <alignment vertical="center"/>
    </xf>
    <xf numFmtId="186" fontId="44" fillId="0" borderId="0" xfId="0" applyNumberFormat="1" applyFont="1" applyFill="1" applyAlignment="1">
      <alignment vertical="center"/>
    </xf>
    <xf numFmtId="172" fontId="25" fillId="0" borderId="0" xfId="0" applyNumberFormat="1" applyFont="1" applyFill="1" applyBorder="1" applyAlignment="1">
      <alignment vertical="center"/>
    </xf>
    <xf numFmtId="167" fontId="31" fillId="0" borderId="0" xfId="3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169" fontId="42" fillId="0" borderId="0" xfId="5" applyNumberFormat="1" applyFont="1" applyFill="1" applyBorder="1" applyAlignment="1">
      <alignment horizontal="right" vertical="top" wrapText="1"/>
    </xf>
    <xf numFmtId="2" fontId="31" fillId="0" borderId="0" xfId="0" applyNumberFormat="1" applyFont="1"/>
    <xf numFmtId="2" fontId="2" fillId="0" borderId="0" xfId="0" applyNumberFormat="1" applyFont="1" applyAlignment="1">
      <alignment vertical="center"/>
    </xf>
    <xf numFmtId="183" fontId="31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183" fontId="54" fillId="0" borderId="0" xfId="3" applyNumberFormat="1" applyFont="1" applyAlignment="1">
      <alignment vertical="center"/>
    </xf>
    <xf numFmtId="44" fontId="25" fillId="0" borderId="0" xfId="2" applyFont="1" applyAlignment="1">
      <alignment vertical="center"/>
    </xf>
    <xf numFmtId="175" fontId="34" fillId="0" borderId="3" xfId="2" applyNumberFormat="1" applyFont="1" applyBorder="1" applyAlignment="1">
      <alignment vertical="center"/>
    </xf>
    <xf numFmtId="175" fontId="34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8" fontId="31" fillId="0" borderId="12" xfId="0" applyNumberFormat="1" applyFont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179" fontId="31" fillId="0" borderId="15" xfId="0" applyNumberFormat="1" applyFont="1" applyBorder="1" applyAlignment="1">
      <alignment horizontal="center" vertical="center"/>
    </xf>
    <xf numFmtId="174" fontId="31" fillId="0" borderId="13" xfId="3" applyNumberFormat="1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5" applyFont="1" applyAlignment="1">
      <alignment horizontal="center" wrapText="1"/>
    </xf>
    <xf numFmtId="7" fontId="25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0" fontId="31" fillId="0" borderId="3" xfId="3" applyNumberFormat="1" applyFont="1" applyBorder="1" applyAlignment="1">
      <alignment horizontal="right" vertical="center" indent="1"/>
    </xf>
    <xf numFmtId="187" fontId="31" fillId="0" borderId="0" xfId="0" applyNumberFormat="1" applyFont="1" applyAlignment="1">
      <alignment vertical="center"/>
    </xf>
    <xf numFmtId="10" fontId="31" fillId="0" borderId="0" xfId="3" applyNumberFormat="1" applyFont="1" applyFill="1" applyBorder="1" applyAlignment="1">
      <alignment vertical="center"/>
    </xf>
    <xf numFmtId="10" fontId="44" fillId="0" borderId="0" xfId="3" applyNumberFormat="1" applyFont="1" applyFill="1" applyBorder="1" applyAlignment="1">
      <alignment vertical="center"/>
    </xf>
    <xf numFmtId="187" fontId="31" fillId="0" borderId="3" xfId="0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</cellXfs>
  <cellStyles count="7">
    <cellStyle name="Comma" xfId="1" builtinId="3"/>
    <cellStyle name="Currency" xfId="2" builtinId="4"/>
    <cellStyle name="Invisible" xfId="6" xr:uid="{93F635C4-12E6-4156-B483-D7ECB898D6EF}"/>
    <cellStyle name="Normal" xfId="0" builtinId="0"/>
    <cellStyle name="Normal 2 2 2 2" xfId="5" xr:uid="{E4F07E45-5BA5-E441-9407-865090DCDB89}"/>
    <cellStyle name="Normal 7" xfId="4" xr:uid="{A13A1739-83BF-5B49-9451-8670E126CEBB}"/>
    <cellStyle name="Percent" xfId="3" builtinId="5"/>
  </cellStyles>
  <dxfs count="9">
    <dxf>
      <numFmt numFmtId="186" formatCode="&quot;- -&quot;"/>
    </dxf>
    <dxf>
      <numFmt numFmtId="186" formatCode="&quot;- -&quot;"/>
    </dxf>
    <dxf>
      <numFmt numFmtId="186" formatCode="&quot;- -&quot;"/>
    </dxf>
    <dxf>
      <numFmt numFmtId="186" formatCode="&quot;- -&quot;"/>
    </dxf>
    <dxf>
      <numFmt numFmtId="186" formatCode="&quot;- -&quot;"/>
    </dxf>
    <dxf>
      <numFmt numFmtId="186" formatCode="&quot;- -&quot;"/>
    </dxf>
    <dxf>
      <numFmt numFmtId="186" formatCode="&quot;- -&quot;"/>
    </dxf>
    <dxf>
      <numFmt numFmtId="186" formatCode="&quot;- -&quot;"/>
    </dxf>
    <dxf>
      <numFmt numFmtId="186" formatCode="&quot;- -&quot;"/>
    </dxf>
  </dxfs>
  <tableStyles count="0" defaultTableStyle="TableStyleMedium9" defaultPivotStyle="PivotStyleLight16"/>
  <colors>
    <mruColors>
      <color rgb="FFB9C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ekamholz/Library/Containers/com.apple.mail/Data/Library/Mail%20Downloads/68C56052-4931-4A4B-BAC7-A17BD305FF0A/TOL%20Financial%20Model%20(v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Assumptions"/>
      <sheetName val="Income Statement"/>
      <sheetName val="Balance Sheet"/>
      <sheetName val="Cash Flow Statement"/>
      <sheetName val="PP&amp;E"/>
      <sheetName val="Working Capital"/>
      <sheetName val="Equity"/>
      <sheetName val="Debt"/>
      <sheetName val="Interest"/>
      <sheetName val="Public Comps"/>
      <sheetName val="TOL_WACC"/>
      <sheetName val="DCF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724B9-4615-D943-A75E-20FC1568A6C6}">
  <sheetPr>
    <tabColor theme="3"/>
  </sheetPr>
  <dimension ref="A1:K20"/>
  <sheetViews>
    <sheetView showGridLines="0" workbookViewId="0">
      <selection activeCell="H24" sqref="H24"/>
    </sheetView>
  </sheetViews>
  <sheetFormatPr baseColWidth="10" defaultColWidth="11.5" defaultRowHeight="15" x14ac:dyDescent="0.2"/>
  <cols>
    <col min="1" max="1" width="18.6640625" customWidth="1"/>
    <col min="2" max="2" width="10.6640625" customWidth="1"/>
    <col min="3" max="8" width="10" bestFit="1" customWidth="1"/>
    <col min="9" max="9" width="11" bestFit="1" customWidth="1"/>
    <col min="10" max="10" width="10" bestFit="1" customWidth="1"/>
  </cols>
  <sheetData>
    <row r="1" spans="1:11" ht="24" x14ac:dyDescent="0.2">
      <c r="A1" s="186" t="s">
        <v>255</v>
      </c>
      <c r="B1" s="187"/>
      <c r="C1" s="187"/>
      <c r="D1" s="187"/>
      <c r="E1" s="187"/>
      <c r="F1" s="187"/>
      <c r="G1" s="187"/>
      <c r="H1" s="187"/>
      <c r="I1" s="187"/>
    </row>
    <row r="2" spans="1:11" x14ac:dyDescent="0.2">
      <c r="A2" s="179"/>
      <c r="B2" s="179"/>
      <c r="C2" s="179"/>
      <c r="D2" s="179"/>
      <c r="E2" s="179"/>
    </row>
    <row r="3" spans="1:11" x14ac:dyDescent="0.2">
      <c r="A3" s="199"/>
      <c r="B3" s="293" t="s">
        <v>176</v>
      </c>
      <c r="C3" s="293"/>
      <c r="D3" s="293"/>
      <c r="E3" s="293" t="s">
        <v>177</v>
      </c>
      <c r="F3" s="293"/>
      <c r="G3" s="293"/>
      <c r="H3" s="293"/>
      <c r="I3" s="293"/>
    </row>
    <row r="4" spans="1:11" x14ac:dyDescent="0.2">
      <c r="A4" s="200"/>
      <c r="B4" s="188">
        <v>2018</v>
      </c>
      <c r="C4" s="188">
        <v>2019</v>
      </c>
      <c r="D4" s="188">
        <v>2020</v>
      </c>
      <c r="E4" s="178">
        <v>2021</v>
      </c>
      <c r="F4" s="178">
        <v>2022</v>
      </c>
      <c r="G4" s="178">
        <v>2023</v>
      </c>
      <c r="H4" s="178">
        <v>2024</v>
      </c>
      <c r="I4" s="178">
        <v>2025</v>
      </c>
    </row>
    <row r="5" spans="1:11" x14ac:dyDescent="0.2">
      <c r="A5" s="179"/>
      <c r="B5" s="179"/>
      <c r="C5" s="179"/>
      <c r="D5" s="179"/>
      <c r="E5" s="179"/>
      <c r="F5" s="179"/>
      <c r="G5" s="179"/>
      <c r="H5" s="179"/>
      <c r="I5" s="179"/>
    </row>
    <row r="6" spans="1:11" x14ac:dyDescent="0.2">
      <c r="A6" s="201" t="s">
        <v>1</v>
      </c>
      <c r="B6" s="180">
        <f>'Income Statement'!E9</f>
        <v>0</v>
      </c>
      <c r="C6" s="180">
        <f>'Income Statement'!F9</f>
        <v>0</v>
      </c>
      <c r="D6" s="180">
        <f>'Income Statement'!G9</f>
        <v>0</v>
      </c>
      <c r="E6" s="184"/>
      <c r="F6" s="185">
        <f>E6*(1+F7)</f>
        <v>0</v>
      </c>
      <c r="G6" s="185">
        <f t="shared" ref="G6:I6" si="0">F6*(1+G7)</f>
        <v>0</v>
      </c>
      <c r="H6" s="185">
        <f t="shared" si="0"/>
        <v>0</v>
      </c>
      <c r="I6" s="185">
        <f t="shared" si="0"/>
        <v>0</v>
      </c>
    </row>
    <row r="7" spans="1:11" x14ac:dyDescent="0.2">
      <c r="A7" s="202" t="s">
        <v>171</v>
      </c>
      <c r="B7" s="191">
        <f>B6/5815.1-1</f>
        <v>-1</v>
      </c>
      <c r="C7" s="191" t="e">
        <f>C6/B6-1</f>
        <v>#DIV/0!</v>
      </c>
      <c r="D7" s="192" t="e">
        <f>D6/C6-1</f>
        <v>#DIV/0!</v>
      </c>
      <c r="E7" s="193" t="e">
        <f>E6/D6-1</f>
        <v>#DIV/0!</v>
      </c>
      <c r="F7" s="193">
        <v>0.08</v>
      </c>
      <c r="G7" s="193">
        <v>0.08</v>
      </c>
      <c r="H7" s="193">
        <v>7.0000000000000007E-2</v>
      </c>
      <c r="I7" s="193">
        <v>6.5000000000000002E-2</v>
      </c>
      <c r="K7" s="203"/>
    </row>
    <row r="8" spans="1:11" x14ac:dyDescent="0.2">
      <c r="J8" s="179"/>
      <c r="K8" s="19"/>
    </row>
    <row r="9" spans="1:11" x14ac:dyDescent="0.2">
      <c r="K9" s="18"/>
    </row>
    <row r="10" spans="1:11" ht="17" thickBot="1" x14ac:dyDescent="0.25">
      <c r="A10" s="181" t="s">
        <v>170</v>
      </c>
      <c r="B10" s="182"/>
      <c r="C10" s="182"/>
      <c r="D10" s="182"/>
      <c r="E10" s="182"/>
      <c r="F10" s="182"/>
      <c r="G10" s="182"/>
      <c r="H10" s="182"/>
      <c r="I10" s="182"/>
      <c r="K10" s="18"/>
    </row>
    <row r="11" spans="1:11" ht="16" thickBot="1" x14ac:dyDescent="0.25">
      <c r="A11" s="189"/>
      <c r="B11" s="189"/>
      <c r="C11" s="189"/>
      <c r="D11" s="189"/>
      <c r="E11" s="190" t="s">
        <v>67</v>
      </c>
      <c r="F11" s="190" t="s">
        <v>70</v>
      </c>
      <c r="G11" s="190" t="s">
        <v>78</v>
      </c>
      <c r="H11" s="190" t="s">
        <v>81</v>
      </c>
      <c r="I11" s="190" t="s">
        <v>82</v>
      </c>
      <c r="K11" s="18"/>
    </row>
    <row r="12" spans="1:11" x14ac:dyDescent="0.2">
      <c r="A12" s="183" t="s">
        <v>172</v>
      </c>
      <c r="B12" s="194"/>
      <c r="C12" s="194"/>
      <c r="D12" s="194"/>
      <c r="E12" s="195"/>
      <c r="F12" s="195"/>
      <c r="G12" s="195"/>
      <c r="H12" s="195"/>
      <c r="I12" s="195"/>
      <c r="K12" s="18"/>
    </row>
    <row r="13" spans="1:11" x14ac:dyDescent="0.2">
      <c r="A13" s="179" t="s">
        <v>175</v>
      </c>
      <c r="B13" s="196"/>
      <c r="C13" s="196"/>
      <c r="D13" s="196"/>
      <c r="E13" s="196"/>
      <c r="F13" s="196"/>
      <c r="G13" s="196"/>
      <c r="H13" s="196"/>
      <c r="I13" s="196"/>
      <c r="K13" s="18"/>
    </row>
    <row r="14" spans="1:11" x14ac:dyDescent="0.2">
      <c r="A14" s="179" t="s">
        <v>178</v>
      </c>
      <c r="B14" s="196"/>
      <c r="C14" s="196"/>
      <c r="D14" s="196"/>
      <c r="E14" s="191"/>
      <c r="F14" s="191"/>
      <c r="G14" s="191"/>
      <c r="H14" s="191"/>
      <c r="I14" s="191"/>
      <c r="K14" s="18"/>
    </row>
    <row r="15" spans="1:11" x14ac:dyDescent="0.2">
      <c r="A15" s="177" t="s">
        <v>173</v>
      </c>
      <c r="B15" s="197"/>
      <c r="C15" s="197"/>
      <c r="D15" s="197"/>
      <c r="E15" s="197"/>
      <c r="F15" s="197"/>
      <c r="G15" s="197"/>
      <c r="H15" s="197"/>
      <c r="I15" s="197"/>
      <c r="K15" s="18"/>
    </row>
    <row r="16" spans="1:11" x14ac:dyDescent="0.2">
      <c r="A16" s="179" t="s">
        <v>175</v>
      </c>
      <c r="B16" s="196"/>
      <c r="C16" s="196"/>
      <c r="D16" s="196"/>
      <c r="E16" s="196"/>
      <c r="F16" s="196"/>
      <c r="G16" s="196"/>
      <c r="H16" s="196"/>
      <c r="I16" s="196"/>
      <c r="K16" s="18"/>
    </row>
    <row r="17" spans="1:11" x14ac:dyDescent="0.2">
      <c r="A17" s="179" t="s">
        <v>178</v>
      </c>
      <c r="B17" s="196"/>
      <c r="C17" s="196"/>
      <c r="D17" s="196"/>
      <c r="E17" s="196"/>
      <c r="F17" s="196"/>
      <c r="G17" s="196"/>
      <c r="H17" s="196"/>
      <c r="I17" s="196"/>
      <c r="J17" s="148"/>
      <c r="K17" s="18"/>
    </row>
    <row r="18" spans="1:11" x14ac:dyDescent="0.2">
      <c r="A18" s="177" t="s">
        <v>174</v>
      </c>
      <c r="B18" s="197"/>
      <c r="C18" s="197"/>
      <c r="D18" s="197"/>
      <c r="E18" s="198"/>
      <c r="F18" s="198"/>
      <c r="G18" s="198"/>
      <c r="H18" s="198"/>
      <c r="I18" s="198"/>
      <c r="J18" s="18"/>
      <c r="K18" s="18"/>
    </row>
    <row r="19" spans="1:11" x14ac:dyDescent="0.2">
      <c r="A19" s="179" t="s">
        <v>175</v>
      </c>
      <c r="B19" s="196"/>
      <c r="C19" s="196"/>
      <c r="D19" s="196"/>
      <c r="E19" s="196"/>
      <c r="F19" s="196"/>
      <c r="G19" s="196"/>
      <c r="H19" s="196"/>
      <c r="I19" s="196"/>
      <c r="K19" s="18"/>
    </row>
    <row r="20" spans="1:11" x14ac:dyDescent="0.2">
      <c r="A20" s="179" t="s">
        <v>178</v>
      </c>
      <c r="B20" s="196"/>
      <c r="C20" s="196"/>
      <c r="D20" s="196"/>
      <c r="E20" s="196"/>
      <c r="F20" s="196"/>
      <c r="G20" s="196"/>
      <c r="H20" s="196"/>
      <c r="I20" s="196"/>
    </row>
  </sheetData>
  <mergeCells count="2">
    <mergeCell ref="B3:D3"/>
    <mergeCell ref="E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A841-7D4D-4FDA-836B-F7A701BB9C83}">
  <sheetPr>
    <tabColor theme="3"/>
    <outlinePr summaryBelow="0" summaryRight="0"/>
    <pageSetUpPr autoPageBreaks="0"/>
  </sheetPr>
  <dimension ref="A1:IU39"/>
  <sheetViews>
    <sheetView showGridLines="0" workbookViewId="0">
      <selection activeCell="A7" sqref="A7"/>
    </sheetView>
  </sheetViews>
  <sheetFormatPr baseColWidth="10" defaultColWidth="9.1640625" defaultRowHeight="11" x14ac:dyDescent="0.15"/>
  <cols>
    <col min="1" max="1" width="22.83203125" style="52" customWidth="1"/>
    <col min="2" max="2" width="14.5" style="52" customWidth="1"/>
    <col min="3" max="3" width="9.33203125" style="52" hidden="1" customWidth="1"/>
    <col min="4" max="4" width="14" style="52" customWidth="1"/>
    <col min="5" max="5" width="14.1640625" style="52" customWidth="1"/>
    <col min="6" max="6" width="10" style="52" customWidth="1"/>
    <col min="7" max="7" width="14.83203125" style="52" customWidth="1"/>
    <col min="8" max="8" width="13" style="52" customWidth="1"/>
    <col min="9" max="9" width="10.5" style="52" customWidth="1"/>
    <col min="10" max="10" width="9.1640625" style="52"/>
    <col min="11" max="11" width="14.33203125" style="52" customWidth="1"/>
    <col min="12" max="12" width="14.83203125" style="52" customWidth="1"/>
    <col min="13" max="13" width="12.6640625" style="52" customWidth="1"/>
    <col min="14" max="14" width="14.5" style="52" customWidth="1"/>
    <col min="15" max="15" width="9.6640625" style="52" customWidth="1"/>
    <col min="16" max="16384" width="9.1640625" style="52"/>
  </cols>
  <sheetData>
    <row r="1" spans="1:255" ht="21" x14ac:dyDescent="0.15">
      <c r="A1" s="58" t="s">
        <v>219</v>
      </c>
      <c r="B1" s="58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55" ht="15" x14ac:dyDescent="0.15">
      <c r="A2" s="56" t="s">
        <v>221</v>
      </c>
      <c r="B2" s="56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5" spans="1:255" x14ac:dyDescent="0.1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</row>
    <row r="6" spans="1:255" ht="47.25" customHeight="1" x14ac:dyDescent="0.15">
      <c r="A6" s="226" t="s">
        <v>218</v>
      </c>
      <c r="B6" s="227" t="s">
        <v>217</v>
      </c>
      <c r="C6" s="227" t="s">
        <v>245</v>
      </c>
      <c r="D6" s="227" t="s">
        <v>244</v>
      </c>
      <c r="E6" s="227" t="s">
        <v>216</v>
      </c>
      <c r="F6" s="227" t="s">
        <v>243</v>
      </c>
      <c r="G6" s="227" t="s">
        <v>242</v>
      </c>
      <c r="H6" s="227" t="s">
        <v>241</v>
      </c>
      <c r="I6" s="227" t="s">
        <v>240</v>
      </c>
      <c r="J6" s="227" t="s">
        <v>239</v>
      </c>
      <c r="K6" s="227" t="s">
        <v>238</v>
      </c>
      <c r="L6" s="227" t="s">
        <v>237</v>
      </c>
      <c r="M6" s="227" t="s">
        <v>236</v>
      </c>
      <c r="N6" s="227" t="s">
        <v>235</v>
      </c>
      <c r="O6" s="228" t="s">
        <v>234</v>
      </c>
    </row>
    <row r="7" spans="1:255" ht="12" customHeight="1" x14ac:dyDescent="0.15">
      <c r="A7" s="229"/>
      <c r="B7" s="260"/>
      <c r="C7" s="231"/>
      <c r="D7" s="232"/>
      <c r="E7" s="232"/>
      <c r="F7" s="232"/>
      <c r="G7" s="233"/>
      <c r="H7" s="233"/>
      <c r="I7" s="233"/>
      <c r="J7" s="231"/>
      <c r="K7" s="230"/>
      <c r="L7" s="230"/>
      <c r="M7" s="234"/>
      <c r="N7" s="232"/>
      <c r="O7" s="235"/>
    </row>
    <row r="8" spans="1:255" ht="12" customHeight="1" x14ac:dyDescent="0.15">
      <c r="A8" s="229"/>
      <c r="B8" s="260"/>
      <c r="C8" s="231"/>
      <c r="D8" s="232"/>
      <c r="E8" s="232"/>
      <c r="F8" s="232"/>
      <c r="G8" s="233"/>
      <c r="H8" s="233"/>
      <c r="I8" s="233"/>
      <c r="J8" s="236"/>
      <c r="K8" s="230"/>
      <c r="L8" s="230"/>
      <c r="M8" s="234"/>
      <c r="N8" s="232"/>
      <c r="O8" s="235"/>
    </row>
    <row r="9" spans="1:255" ht="12" customHeight="1" x14ac:dyDescent="0.15">
      <c r="A9" s="229"/>
      <c r="B9" s="260"/>
      <c r="C9" s="231"/>
      <c r="D9" s="232"/>
      <c r="E9" s="232"/>
      <c r="F9" s="232"/>
      <c r="G9" s="233"/>
      <c r="H9" s="233"/>
      <c r="I9" s="233"/>
      <c r="J9" s="231"/>
      <c r="K9" s="230"/>
      <c r="L9" s="230"/>
      <c r="M9" s="234"/>
      <c r="N9" s="232"/>
      <c r="O9" s="237"/>
    </row>
    <row r="10" spans="1:255" ht="12" customHeight="1" x14ac:dyDescent="0.15">
      <c r="A10" s="229"/>
      <c r="B10" s="260"/>
      <c r="C10" s="231"/>
      <c r="D10" s="232"/>
      <c r="E10" s="232"/>
      <c r="F10" s="232"/>
      <c r="G10" s="233"/>
      <c r="H10" s="233"/>
      <c r="I10" s="233"/>
      <c r="J10" s="231"/>
      <c r="K10" s="230"/>
      <c r="L10" s="230"/>
      <c r="M10" s="234"/>
      <c r="N10" s="232"/>
      <c r="O10" s="235"/>
    </row>
    <row r="11" spans="1:255" ht="12" customHeight="1" x14ac:dyDescent="0.15">
      <c r="A11" s="229"/>
      <c r="B11" s="260"/>
      <c r="C11" s="231"/>
      <c r="D11" s="232"/>
      <c r="E11" s="232"/>
      <c r="F11" s="232"/>
      <c r="G11" s="233"/>
      <c r="H11" s="233"/>
      <c r="I11" s="233"/>
      <c r="J11" s="231"/>
      <c r="K11" s="230"/>
      <c r="L11" s="230"/>
      <c r="M11" s="234"/>
      <c r="N11" s="275"/>
      <c r="O11" s="237"/>
    </row>
    <row r="12" spans="1:255" ht="12" customHeight="1" x14ac:dyDescent="0.15">
      <c r="A12" s="229"/>
      <c r="B12" s="260"/>
      <c r="C12" s="231"/>
      <c r="D12" s="232"/>
      <c r="E12" s="232"/>
      <c r="F12" s="232"/>
      <c r="G12" s="233"/>
      <c r="H12" s="233"/>
      <c r="I12" s="233"/>
      <c r="J12" s="231"/>
      <c r="K12" s="230"/>
      <c r="L12" s="230"/>
      <c r="M12" s="234"/>
      <c r="N12" s="232"/>
      <c r="O12" s="235"/>
    </row>
    <row r="13" spans="1:255" ht="12" customHeight="1" x14ac:dyDescent="0.15">
      <c r="A13" s="229"/>
      <c r="B13" s="260"/>
      <c r="C13" s="231"/>
      <c r="D13" s="232"/>
      <c r="E13" s="232"/>
      <c r="F13" s="232"/>
      <c r="G13" s="233"/>
      <c r="H13" s="233"/>
      <c r="I13" s="233"/>
      <c r="J13" s="231"/>
      <c r="K13" s="230"/>
      <c r="L13" s="230"/>
      <c r="M13" s="234"/>
      <c r="N13" s="232"/>
      <c r="O13" s="235"/>
    </row>
    <row r="14" spans="1:255" ht="12" customHeight="1" x14ac:dyDescent="0.15">
      <c r="A14" s="229"/>
      <c r="B14" s="260"/>
      <c r="C14" s="231"/>
      <c r="D14" s="232"/>
      <c r="E14" s="232"/>
      <c r="F14" s="232"/>
      <c r="G14" s="233"/>
      <c r="H14" s="233"/>
      <c r="I14" s="233"/>
      <c r="J14" s="236"/>
      <c r="K14" s="230"/>
      <c r="L14" s="230"/>
      <c r="M14" s="234"/>
      <c r="N14" s="232"/>
      <c r="O14" s="237"/>
    </row>
    <row r="15" spans="1:255" ht="12" customHeight="1" x14ac:dyDescent="0.15">
      <c r="A15" s="238"/>
      <c r="B15" s="261"/>
      <c r="C15" s="240"/>
      <c r="D15" s="241"/>
      <c r="E15" s="241"/>
      <c r="F15" s="241"/>
      <c r="G15" s="242"/>
      <c r="H15" s="242"/>
      <c r="I15" s="242"/>
      <c r="J15" s="243"/>
      <c r="K15" s="239"/>
      <c r="L15" s="239"/>
      <c r="M15" s="244"/>
      <c r="N15" s="241"/>
      <c r="O15" s="245"/>
    </row>
    <row r="16" spans="1:255" ht="15" x14ac:dyDescent="0.2">
      <c r="A16"/>
      <c r="B16" s="262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15" ht="12" customHeight="1" x14ac:dyDescent="0.15">
      <c r="A17" s="246"/>
      <c r="B17" s="263"/>
      <c r="C17" s="248"/>
      <c r="D17" s="249"/>
      <c r="E17" s="249"/>
      <c r="F17" s="249"/>
      <c r="G17" s="250"/>
      <c r="H17" s="250"/>
      <c r="I17" s="250"/>
      <c r="J17" s="248"/>
      <c r="K17" s="247"/>
      <c r="L17" s="247"/>
      <c r="M17" s="251"/>
      <c r="N17" s="249"/>
      <c r="O17" s="252"/>
    </row>
    <row r="18" spans="1:15" ht="15" x14ac:dyDescent="0.2">
      <c r="A18"/>
      <c r="B18" s="262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1:15" ht="15" x14ac:dyDescent="0.15">
      <c r="A19" s="226" t="s">
        <v>215</v>
      </c>
      <c r="B19" s="264"/>
      <c r="C19" s="254"/>
      <c r="D19" s="255"/>
      <c r="E19" s="255"/>
      <c r="F19" s="255"/>
      <c r="G19" s="256"/>
      <c r="H19" s="256"/>
      <c r="I19" s="256"/>
      <c r="J19" s="254"/>
      <c r="K19" s="253"/>
      <c r="L19" s="253"/>
      <c r="M19" s="257"/>
      <c r="N19" s="255"/>
      <c r="O19" s="258"/>
    </row>
    <row r="20" spans="1:15" ht="15" x14ac:dyDescent="0.15">
      <c r="A20" s="229" t="s">
        <v>214</v>
      </c>
      <c r="B20" s="260"/>
      <c r="C20" s="231"/>
      <c r="D20" s="232"/>
      <c r="E20" s="232"/>
      <c r="F20" s="232"/>
      <c r="G20" s="233"/>
      <c r="H20" s="233"/>
      <c r="I20" s="233"/>
      <c r="J20" s="231"/>
      <c r="K20" s="230"/>
      <c r="L20" s="230"/>
      <c r="M20" s="234"/>
      <c r="N20" s="232"/>
      <c r="O20" s="235"/>
    </row>
    <row r="21" spans="1:15" ht="15" x14ac:dyDescent="0.15">
      <c r="A21" s="229" t="s">
        <v>213</v>
      </c>
      <c r="B21" s="260"/>
      <c r="C21" s="231"/>
      <c r="D21" s="232"/>
      <c r="E21" s="232"/>
      <c r="F21" s="232"/>
      <c r="G21" s="233"/>
      <c r="H21" s="233"/>
      <c r="I21" s="233"/>
      <c r="J21" s="231"/>
      <c r="K21" s="230"/>
      <c r="L21" s="230"/>
      <c r="M21" s="234"/>
      <c r="N21" s="232"/>
      <c r="O21" s="235"/>
    </row>
    <row r="22" spans="1:15" ht="15" x14ac:dyDescent="0.15">
      <c r="A22" s="238" t="s">
        <v>54</v>
      </c>
      <c r="B22" s="261"/>
      <c r="C22" s="240"/>
      <c r="D22" s="241"/>
      <c r="E22" s="241"/>
      <c r="F22" s="241"/>
      <c r="G22" s="242"/>
      <c r="H22" s="242"/>
      <c r="I22" s="242"/>
      <c r="J22" s="240"/>
      <c r="K22" s="239"/>
      <c r="L22" s="239"/>
      <c r="M22" s="244"/>
      <c r="N22" s="241"/>
      <c r="O22" s="259"/>
    </row>
    <row r="23" spans="1:15" x14ac:dyDescent="0.15">
      <c r="A23" s="224"/>
      <c r="B23" s="224"/>
      <c r="C23" s="224"/>
    </row>
    <row r="25" spans="1:15" x14ac:dyDescent="0.15">
      <c r="A25" s="223"/>
    </row>
    <row r="39" ht="25" customHeight="1" x14ac:dyDescent="0.15"/>
  </sheetData>
  <pageMargins left="0.2" right="0.2" top="0.5" bottom="0.5" header="0.5" footer="0.5"/>
  <pageSetup fitToWidth="0" fitToHeight="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DEB07-4567-3B40-91D1-2FE66337E2C9}">
  <sheetPr>
    <tabColor theme="3"/>
  </sheetPr>
  <dimension ref="A1:L36"/>
  <sheetViews>
    <sheetView showGridLines="0" zoomScale="92" zoomScaleNormal="85" workbookViewId="0">
      <selection activeCell="C23" sqref="C23"/>
    </sheetView>
  </sheetViews>
  <sheetFormatPr baseColWidth="10" defaultColWidth="10.6640625" defaultRowHeight="16" x14ac:dyDescent="0.2"/>
  <cols>
    <col min="1" max="1" width="20.5" style="22" customWidth="1"/>
    <col min="2" max="2" width="33.33203125" style="22" customWidth="1"/>
    <col min="3" max="3" width="20.6640625" style="22" bestFit="1" customWidth="1"/>
    <col min="4" max="4" width="10.6640625" style="22"/>
    <col min="5" max="5" width="14.6640625" style="22" customWidth="1"/>
    <col min="6" max="6" width="10.6640625" style="22"/>
    <col min="7" max="7" width="11.6640625" style="22" customWidth="1"/>
    <col min="8" max="8" width="11.33203125" style="22" bestFit="1" customWidth="1"/>
    <col min="9" max="9" width="11.6640625" style="22" bestFit="1" customWidth="1"/>
    <col min="10" max="10" width="12.33203125" style="22" customWidth="1"/>
    <col min="11" max="11" width="10.6640625" style="22"/>
    <col min="12" max="12" width="11.6640625" style="22" bestFit="1" customWidth="1"/>
    <col min="13" max="16384" width="10.6640625" style="22"/>
  </cols>
  <sheetData>
    <row r="1" spans="1:12" ht="21" x14ac:dyDescent="0.2">
      <c r="A1" s="58" t="s">
        <v>220</v>
      </c>
      <c r="B1" s="58"/>
      <c r="C1" s="54"/>
      <c r="D1" s="55"/>
      <c r="E1" s="55"/>
      <c r="F1" s="55"/>
      <c r="G1" s="55"/>
      <c r="H1" s="55"/>
      <c r="I1" s="55"/>
      <c r="J1" s="55"/>
      <c r="K1" s="55"/>
      <c r="L1"/>
    </row>
    <row r="2" spans="1:12" x14ac:dyDescent="0.2">
      <c r="A2" s="56" t="s">
        <v>221</v>
      </c>
      <c r="B2" s="56"/>
      <c r="C2" s="56"/>
      <c r="D2" s="55"/>
      <c r="E2" s="55"/>
      <c r="F2" s="55"/>
      <c r="G2" s="55"/>
      <c r="H2" s="55"/>
      <c r="I2" s="55"/>
      <c r="J2" s="55"/>
      <c r="K2" s="55"/>
      <c r="L2"/>
    </row>
    <row r="3" spans="1:12" x14ac:dyDescent="0.2">
      <c r="B3"/>
      <c r="C3"/>
      <c r="D3"/>
      <c r="E3"/>
      <c r="F3"/>
      <c r="G3"/>
      <c r="H3"/>
      <c r="I3"/>
      <c r="J3"/>
      <c r="K3"/>
      <c r="L3"/>
    </row>
    <row r="4" spans="1:12" x14ac:dyDescent="0.2">
      <c r="A4" s="48" t="s">
        <v>209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2" x14ac:dyDescent="0.2">
      <c r="A5" s="22" t="s">
        <v>208</v>
      </c>
      <c r="B5" s="50"/>
      <c r="D5" s="22" t="s">
        <v>203</v>
      </c>
      <c r="F5" s="49">
        <v>8.9999999999999998E-4</v>
      </c>
      <c r="I5" s="22" t="s">
        <v>207</v>
      </c>
      <c r="K5" s="49"/>
    </row>
    <row r="6" spans="1:12" x14ac:dyDescent="0.2">
      <c r="A6" s="22" t="s">
        <v>206</v>
      </c>
      <c r="B6" s="50"/>
      <c r="D6" s="22" t="s">
        <v>205</v>
      </c>
      <c r="F6" s="49">
        <v>0.09</v>
      </c>
      <c r="I6" s="22" t="s">
        <v>199</v>
      </c>
      <c r="K6" s="32"/>
    </row>
    <row r="8" spans="1:12" x14ac:dyDescent="0.2">
      <c r="A8" s="48" t="s">
        <v>56</v>
      </c>
      <c r="B8" s="47"/>
      <c r="D8" s="48" t="s">
        <v>55</v>
      </c>
      <c r="E8" s="47"/>
      <c r="F8" s="47"/>
      <c r="I8" s="48" t="s">
        <v>204</v>
      </c>
      <c r="J8" s="47"/>
      <c r="K8" s="47"/>
    </row>
    <row r="9" spans="1:12" x14ac:dyDescent="0.2">
      <c r="A9" s="22" t="s">
        <v>197</v>
      </c>
      <c r="B9" s="27">
        <f>K11</f>
        <v>0</v>
      </c>
      <c r="D9" s="22" t="s">
        <v>203</v>
      </c>
      <c r="F9" s="46">
        <f>F5</f>
        <v>8.9999999999999998E-4</v>
      </c>
      <c r="I9" s="22" t="s">
        <v>202</v>
      </c>
      <c r="K9" s="45">
        <f>K5</f>
        <v>0</v>
      </c>
    </row>
    <row r="10" spans="1:12" x14ac:dyDescent="0.2">
      <c r="A10" s="42" t="s">
        <v>201</v>
      </c>
      <c r="B10" s="41" t="e">
        <f>B5/(B5+B6)</f>
        <v>#DIV/0!</v>
      </c>
      <c r="D10" s="22" t="s">
        <v>200</v>
      </c>
      <c r="F10" s="28"/>
      <c r="I10" s="22" t="s">
        <v>199</v>
      </c>
      <c r="K10" s="27">
        <f>K6</f>
        <v>0</v>
      </c>
    </row>
    <row r="11" spans="1:12" x14ac:dyDescent="0.2">
      <c r="A11" s="22" t="s">
        <v>195</v>
      </c>
      <c r="B11" s="27">
        <f>F12</f>
        <v>8.9999999999999998E-4</v>
      </c>
      <c r="D11" s="22" t="s">
        <v>198</v>
      </c>
      <c r="F11" s="44">
        <f>F6-F5</f>
        <v>8.9099999999999999E-2</v>
      </c>
      <c r="I11" s="38" t="s">
        <v>197</v>
      </c>
      <c r="J11" s="40"/>
      <c r="K11" s="43">
        <f>K9*(1-K10)</f>
        <v>0</v>
      </c>
    </row>
    <row r="12" spans="1:12" x14ac:dyDescent="0.2">
      <c r="A12" s="42" t="s">
        <v>196</v>
      </c>
      <c r="B12" s="41" t="e">
        <f>B6/(B5+B6)</f>
        <v>#DIV/0!</v>
      </c>
      <c r="D12" s="38" t="s">
        <v>195</v>
      </c>
      <c r="E12" s="40"/>
      <c r="F12" s="39">
        <f>(F10*F11)+F9</f>
        <v>8.9999999999999998E-4</v>
      </c>
    </row>
    <row r="13" spans="1:12" x14ac:dyDescent="0.2">
      <c r="A13" s="38" t="s">
        <v>194</v>
      </c>
      <c r="B13" s="37" t="e">
        <f>B9*B10+B11*B12</f>
        <v>#DIV/0!</v>
      </c>
    </row>
    <row r="18" spans="2:12" x14ac:dyDescent="0.2">
      <c r="B18" s="29"/>
    </row>
    <row r="19" spans="2:12" x14ac:dyDescent="0.2">
      <c r="B19" s="24"/>
      <c r="C19" s="24"/>
      <c r="D19" s="24"/>
      <c r="E19" s="35"/>
      <c r="F19" s="295"/>
      <c r="G19" s="35"/>
      <c r="H19" s="35"/>
      <c r="I19" s="294"/>
      <c r="J19" s="294"/>
      <c r="K19" s="35"/>
      <c r="L19" s="295"/>
    </row>
    <row r="20" spans="2:12" x14ac:dyDescent="0.2">
      <c r="B20" s="24"/>
      <c r="C20" s="24"/>
      <c r="D20" s="24"/>
      <c r="E20" s="36"/>
      <c r="F20" s="295"/>
      <c r="G20" s="35"/>
      <c r="H20" s="35"/>
      <c r="I20" s="35"/>
      <c r="J20" s="35"/>
      <c r="K20" s="35"/>
      <c r="L20" s="295"/>
    </row>
    <row r="21" spans="2:12" x14ac:dyDescent="0.2">
      <c r="F21" s="34"/>
      <c r="G21" s="33"/>
      <c r="H21" s="33"/>
      <c r="I21" s="30"/>
      <c r="J21" s="30"/>
      <c r="K21" s="32"/>
      <c r="L21" s="26"/>
    </row>
    <row r="22" spans="2:12" x14ac:dyDescent="0.2">
      <c r="F22" s="34"/>
      <c r="G22" s="33"/>
      <c r="H22" s="33"/>
      <c r="I22" s="30"/>
      <c r="J22" s="30"/>
      <c r="K22" s="32"/>
      <c r="L22" s="26"/>
    </row>
    <row r="23" spans="2:12" x14ac:dyDescent="0.2">
      <c r="F23" s="34"/>
      <c r="G23" s="33"/>
      <c r="H23" s="33"/>
      <c r="I23" s="30"/>
      <c r="J23" s="30"/>
      <c r="K23" s="32"/>
      <c r="L23" s="26"/>
    </row>
    <row r="24" spans="2:12" x14ac:dyDescent="0.2">
      <c r="F24" s="34"/>
      <c r="G24" s="33"/>
      <c r="H24" s="33"/>
      <c r="I24" s="30"/>
      <c r="J24" s="30"/>
      <c r="K24" s="32"/>
      <c r="L24" s="26"/>
    </row>
    <row r="25" spans="2:12" x14ac:dyDescent="0.2">
      <c r="F25" s="34"/>
      <c r="G25" s="33"/>
      <c r="H25" s="33"/>
      <c r="I25" s="30"/>
      <c r="J25" s="30"/>
      <c r="K25" s="32"/>
      <c r="L25" s="26"/>
    </row>
    <row r="26" spans="2:12" x14ac:dyDescent="0.2">
      <c r="F26" s="34"/>
      <c r="G26" s="33"/>
      <c r="H26" s="33"/>
      <c r="I26" s="30"/>
      <c r="J26" s="30"/>
      <c r="K26" s="32"/>
      <c r="L26" s="26"/>
    </row>
    <row r="27" spans="2:12" x14ac:dyDescent="0.2">
      <c r="B27" s="24"/>
      <c r="F27" s="26"/>
      <c r="G27" s="31"/>
      <c r="H27" s="31"/>
      <c r="I27" s="30"/>
      <c r="J27" s="30"/>
      <c r="K27" s="30"/>
      <c r="L27" s="26"/>
    </row>
    <row r="28" spans="2:12" x14ac:dyDescent="0.2">
      <c r="B28" s="24"/>
      <c r="F28" s="26"/>
      <c r="G28" s="31"/>
      <c r="H28" s="31"/>
      <c r="I28" s="30"/>
      <c r="J28" s="30"/>
      <c r="K28" s="30"/>
      <c r="L28" s="26"/>
    </row>
    <row r="30" spans="2:12" x14ac:dyDescent="0.2">
      <c r="B30" s="29"/>
      <c r="C30" s="29"/>
      <c r="D30" s="29"/>
    </row>
    <row r="31" spans="2:12" x14ac:dyDescent="0.2">
      <c r="D31" s="28"/>
    </row>
    <row r="32" spans="2:12" x14ac:dyDescent="0.2">
      <c r="D32" s="27"/>
    </row>
    <row r="33" spans="2:4" x14ac:dyDescent="0.2">
      <c r="D33" s="27"/>
    </row>
    <row r="34" spans="2:4" x14ac:dyDescent="0.2">
      <c r="D34" s="26"/>
    </row>
    <row r="35" spans="2:4" x14ac:dyDescent="0.2">
      <c r="D35" s="25"/>
    </row>
    <row r="36" spans="2:4" x14ac:dyDescent="0.2">
      <c r="B36" s="24"/>
      <c r="C36" s="24"/>
      <c r="D36" s="23"/>
    </row>
  </sheetData>
  <mergeCells count="3">
    <mergeCell ref="I19:J19"/>
    <mergeCell ref="F19:F20"/>
    <mergeCell ref="L19:L20"/>
  </mergeCells>
  <pageMargins left="0.7" right="0.7" top="0.75" bottom="0.75" header="0.3" footer="0.3"/>
  <customProperties>
    <customPr name="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  <pageSetUpPr fitToPage="1"/>
  </sheetPr>
  <dimension ref="A1:U47"/>
  <sheetViews>
    <sheetView showGridLines="0" zoomScale="89" zoomScaleNormal="85" zoomScaleSheetLayoutView="85" workbookViewId="0">
      <selection activeCell="N25" sqref="N25"/>
    </sheetView>
  </sheetViews>
  <sheetFormatPr baseColWidth="10" defaultColWidth="10.6640625" defaultRowHeight="13" x14ac:dyDescent="0.2"/>
  <cols>
    <col min="1" max="2" width="10.5" style="1" customWidth="1"/>
    <col min="3" max="3" width="13" style="1" customWidth="1"/>
    <col min="4" max="11" width="10.5" style="1" customWidth="1"/>
    <col min="12" max="12" width="11.5" style="1" customWidth="1"/>
    <col min="13" max="13" width="9.6640625" style="1" customWidth="1"/>
    <col min="14" max="14" width="21.5" style="1" customWidth="1"/>
    <col min="15" max="15" width="22" style="1" customWidth="1"/>
    <col min="16" max="16" width="16" style="1" customWidth="1"/>
    <col min="17" max="17" width="26.83203125" style="1" customWidth="1"/>
    <col min="18" max="18" width="1.5" style="1" customWidth="1"/>
    <col min="19" max="23" width="12.5" style="1" bestFit="1" customWidth="1"/>
    <col min="24" max="16384" width="10.6640625" style="1"/>
  </cols>
  <sheetData>
    <row r="1" spans="1:14" ht="18" customHeight="1" x14ac:dyDescent="0.2">
      <c r="A1" s="57" t="s">
        <v>222</v>
      </c>
      <c r="B1" s="57"/>
      <c r="C1" s="54"/>
      <c r="D1" s="55"/>
      <c r="E1" s="55"/>
      <c r="F1" s="55"/>
      <c r="G1" s="55"/>
      <c r="H1" s="55"/>
      <c r="I1" s="55"/>
      <c r="J1" s="55"/>
      <c r="K1" s="55"/>
      <c r="L1" s="61"/>
      <c r="M1" s="6"/>
      <c r="N1" s="6"/>
    </row>
    <row r="2" spans="1:14" ht="16" customHeight="1" x14ac:dyDescent="0.2">
      <c r="A2" s="56" t="s">
        <v>224</v>
      </c>
      <c r="B2" s="56"/>
      <c r="C2" s="56"/>
      <c r="D2" s="55"/>
      <c r="E2" s="55"/>
      <c r="F2" s="55"/>
      <c r="G2" s="55"/>
      <c r="H2" s="55"/>
      <c r="I2" s="55"/>
      <c r="J2" s="55"/>
      <c r="K2" s="55"/>
      <c r="L2" s="61"/>
      <c r="M2" s="6"/>
      <c r="N2" s="6"/>
    </row>
    <row r="3" spans="1:14" ht="15" x14ac:dyDescent="0.2">
      <c r="A3" s="75"/>
      <c r="B3" s="75"/>
      <c r="C3" s="75"/>
      <c r="D3" s="75"/>
      <c r="E3" s="75"/>
      <c r="F3" s="75"/>
      <c r="G3" s="75"/>
      <c r="H3" s="76" t="s">
        <v>83</v>
      </c>
      <c r="I3" s="77"/>
      <c r="J3" s="77"/>
      <c r="K3" s="77"/>
      <c r="L3" s="77"/>
    </row>
    <row r="4" spans="1:14" ht="15" x14ac:dyDescent="0.2">
      <c r="A4" s="75"/>
      <c r="B4" s="75"/>
      <c r="C4" s="75"/>
      <c r="D4" s="75"/>
      <c r="E4" s="75"/>
      <c r="F4" s="75"/>
      <c r="G4" s="75"/>
      <c r="H4" s="78" t="s">
        <v>67</v>
      </c>
      <c r="I4" s="78" t="s">
        <v>70</v>
      </c>
      <c r="J4" s="78" t="s">
        <v>78</v>
      </c>
      <c r="K4" s="78" t="s">
        <v>81</v>
      </c>
      <c r="L4" s="78" t="s">
        <v>82</v>
      </c>
    </row>
    <row r="5" spans="1:14" ht="15" x14ac:dyDescent="0.2">
      <c r="A5" s="106" t="s">
        <v>30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4" ht="12.7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6"/>
      <c r="N6" s="6"/>
    </row>
    <row r="7" spans="1:14" ht="12.75" customHeight="1" x14ac:dyDescent="0.2">
      <c r="A7" s="75" t="s">
        <v>31</v>
      </c>
      <c r="B7" s="75"/>
      <c r="C7" s="75"/>
      <c r="D7" s="75"/>
      <c r="E7" s="79"/>
      <c r="F7" s="79"/>
      <c r="G7" s="79"/>
      <c r="H7" s="80">
        <v>1</v>
      </c>
      <c r="I7" s="80">
        <v>2</v>
      </c>
      <c r="J7" s="80">
        <v>3</v>
      </c>
      <c r="K7" s="80">
        <v>4</v>
      </c>
      <c r="L7" s="80">
        <v>5</v>
      </c>
      <c r="M7" s="6"/>
      <c r="N7" s="5"/>
    </row>
    <row r="8" spans="1:14" ht="15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6"/>
      <c r="N8" s="6"/>
    </row>
    <row r="9" spans="1:14" ht="15" x14ac:dyDescent="0.2">
      <c r="A9" s="71" t="s">
        <v>1</v>
      </c>
      <c r="B9" s="71"/>
      <c r="C9" s="71"/>
      <c r="D9" s="71"/>
      <c r="E9" s="75"/>
      <c r="F9" s="75"/>
      <c r="G9" s="75"/>
      <c r="H9" s="81">
        <f>'Income Statement'!H9</f>
        <v>0</v>
      </c>
      <c r="I9" s="81">
        <f>'Income Statement'!I9</f>
        <v>0</v>
      </c>
      <c r="J9" s="81">
        <f>'Income Statement'!J9</f>
        <v>0</v>
      </c>
      <c r="K9" s="81">
        <f>'Income Statement'!K9</f>
        <v>0</v>
      </c>
      <c r="L9" s="81">
        <f>'Income Statement'!L9</f>
        <v>0</v>
      </c>
      <c r="M9" s="6"/>
      <c r="N9" s="6"/>
    </row>
    <row r="10" spans="1:14" ht="15" x14ac:dyDescent="0.2">
      <c r="A10" s="71" t="s">
        <v>2</v>
      </c>
      <c r="B10" s="71"/>
      <c r="C10" s="71"/>
      <c r="D10" s="71"/>
      <c r="E10" s="75"/>
      <c r="F10" s="75"/>
      <c r="G10" s="75"/>
      <c r="H10" s="82">
        <f>SUM('Income Statement'!H12,'Income Statement'!H17:H20)</f>
        <v>0</v>
      </c>
      <c r="I10" s="82">
        <f>SUM('Income Statement'!I12,'Income Statement'!I17:I20)</f>
        <v>0</v>
      </c>
      <c r="J10" s="82">
        <f>SUM('Income Statement'!J12,'Income Statement'!J17:J20)</f>
        <v>0</v>
      </c>
      <c r="K10" s="82">
        <f>SUM('Income Statement'!K12,'Income Statement'!K17:K20)</f>
        <v>0</v>
      </c>
      <c r="L10" s="82">
        <f>SUM('Income Statement'!L12,'Income Statement'!L17:L20)</f>
        <v>0</v>
      </c>
      <c r="M10" s="6"/>
      <c r="N10" s="6"/>
    </row>
    <row r="11" spans="1:14" ht="15" x14ac:dyDescent="0.2">
      <c r="A11" s="83" t="s">
        <v>32</v>
      </c>
      <c r="B11" s="70"/>
      <c r="C11" s="70"/>
      <c r="D11" s="70"/>
      <c r="E11" s="84"/>
      <c r="F11" s="84"/>
      <c r="G11" s="84"/>
      <c r="H11" s="85">
        <f>H9-H10</f>
        <v>0</v>
      </c>
      <c r="I11" s="85">
        <f t="shared" ref="I11:L11" si="0">I9-I10</f>
        <v>0</v>
      </c>
      <c r="J11" s="85">
        <f t="shared" si="0"/>
        <v>0</v>
      </c>
      <c r="K11" s="85">
        <f t="shared" si="0"/>
        <v>0</v>
      </c>
      <c r="L11" s="85">
        <f t="shared" si="0"/>
        <v>0</v>
      </c>
      <c r="M11" s="6"/>
      <c r="N11" s="6"/>
    </row>
    <row r="12" spans="1:14" ht="15" x14ac:dyDescent="0.2">
      <c r="A12" s="71" t="s">
        <v>33</v>
      </c>
      <c r="B12" s="86" t="e">
        <f>'Income Statement'!G41</f>
        <v>#DIV/0!</v>
      </c>
      <c r="C12" s="71"/>
      <c r="D12" s="71"/>
      <c r="E12" s="75"/>
      <c r="F12" s="75"/>
      <c r="G12" s="75"/>
      <c r="H12" s="87" t="e">
        <f>$B$12*H11</f>
        <v>#DIV/0!</v>
      </c>
      <c r="I12" s="87" t="e">
        <f>$B$12*I11</f>
        <v>#DIV/0!</v>
      </c>
      <c r="J12" s="87" t="e">
        <f>$B$12*J11</f>
        <v>#DIV/0!</v>
      </c>
      <c r="K12" s="87" t="e">
        <f>$B$12*K11</f>
        <v>#DIV/0!</v>
      </c>
      <c r="L12" s="87" t="e">
        <f>$B$12*L11</f>
        <v>#DIV/0!</v>
      </c>
      <c r="M12" s="6"/>
      <c r="N12" s="6"/>
    </row>
    <row r="13" spans="1:14" ht="15" x14ac:dyDescent="0.2">
      <c r="A13" s="83" t="s">
        <v>34</v>
      </c>
      <c r="B13" s="70"/>
      <c r="C13" s="70"/>
      <c r="D13" s="70"/>
      <c r="E13" s="84"/>
      <c r="F13" s="84"/>
      <c r="G13" s="84"/>
      <c r="H13" s="282" t="e">
        <f>H11-H12</f>
        <v>#DIV/0!</v>
      </c>
      <c r="I13" s="282" t="e">
        <f t="shared" ref="I13:L13" si="1">I11-I12</f>
        <v>#DIV/0!</v>
      </c>
      <c r="J13" s="282" t="e">
        <f t="shared" si="1"/>
        <v>#DIV/0!</v>
      </c>
      <c r="K13" s="282" t="e">
        <f t="shared" si="1"/>
        <v>#DIV/0!</v>
      </c>
      <c r="L13" s="282" t="e">
        <f t="shared" si="1"/>
        <v>#DIV/0!</v>
      </c>
      <c r="M13" s="6"/>
      <c r="N13" s="6"/>
    </row>
    <row r="14" spans="1:14" ht="12.75" customHeight="1" x14ac:dyDescent="0.2">
      <c r="A14" s="71"/>
      <c r="B14" s="71"/>
      <c r="C14" s="71"/>
      <c r="D14" s="71"/>
      <c r="E14" s="75"/>
      <c r="F14" s="75"/>
      <c r="G14" s="75"/>
      <c r="H14" s="75"/>
      <c r="I14" s="75"/>
      <c r="J14" s="75"/>
      <c r="K14" s="75"/>
      <c r="L14" s="75"/>
      <c r="M14" s="6"/>
      <c r="N14" s="6"/>
    </row>
    <row r="15" spans="1:14" ht="12.75" customHeight="1" x14ac:dyDescent="0.2">
      <c r="A15" s="71" t="s">
        <v>35</v>
      </c>
      <c r="B15" s="71"/>
      <c r="C15" s="71"/>
      <c r="D15" s="71"/>
      <c r="E15" s="75"/>
      <c r="F15" s="75"/>
      <c r="G15" s="75"/>
      <c r="H15" s="283">
        <f>'Cash Flow Statement'!H10</f>
        <v>0</v>
      </c>
      <c r="I15" s="283">
        <f>'Cash Flow Statement'!I10</f>
        <v>0</v>
      </c>
      <c r="J15" s="283">
        <f>'Cash Flow Statement'!J10</f>
        <v>0</v>
      </c>
      <c r="K15" s="283">
        <f>'Cash Flow Statement'!K10</f>
        <v>0</v>
      </c>
      <c r="L15" s="283">
        <f>'Cash Flow Statement'!L10</f>
        <v>0</v>
      </c>
      <c r="M15" s="6"/>
      <c r="N15" s="6"/>
    </row>
    <row r="16" spans="1:14" ht="12.75" customHeight="1" x14ac:dyDescent="0.2">
      <c r="A16" s="71" t="s">
        <v>10</v>
      </c>
      <c r="B16" s="71"/>
      <c r="C16" s="71"/>
      <c r="D16" s="71"/>
      <c r="E16" s="75"/>
      <c r="F16" s="75"/>
      <c r="G16" s="75"/>
      <c r="H16" s="87">
        <f>SUM('Cash Flow Statement'!H15:H19)</f>
        <v>0</v>
      </c>
      <c r="I16" s="87">
        <f>SUM('Cash Flow Statement'!I15:I19)</f>
        <v>0</v>
      </c>
      <c r="J16" s="87">
        <f>SUM('Cash Flow Statement'!J15:J19)</f>
        <v>0</v>
      </c>
      <c r="K16" s="87">
        <f>SUM('Cash Flow Statement'!K15:K19)</f>
        <v>0</v>
      </c>
      <c r="L16" s="87">
        <f>SUM('Cash Flow Statement'!L15:L19)</f>
        <v>0</v>
      </c>
      <c r="M16" s="6"/>
      <c r="N16" s="6"/>
    </row>
    <row r="17" spans="1:21" ht="12.75" customHeight="1" x14ac:dyDescent="0.2">
      <c r="A17" s="71" t="s">
        <v>36</v>
      </c>
      <c r="B17" s="71"/>
      <c r="C17" s="71"/>
      <c r="D17" s="71"/>
      <c r="E17" s="75"/>
      <c r="F17" s="75"/>
      <c r="G17" s="75"/>
      <c r="H17" s="87">
        <f>'Cash Flow Statement'!H23</f>
        <v>0</v>
      </c>
      <c r="I17" s="87">
        <f>'Cash Flow Statement'!I23</f>
        <v>0</v>
      </c>
      <c r="J17" s="87">
        <f>'Cash Flow Statement'!J23</f>
        <v>0</v>
      </c>
      <c r="K17" s="87">
        <f>'Cash Flow Statement'!K23</f>
        <v>0</v>
      </c>
      <c r="L17" s="87">
        <f>'Cash Flow Statement'!L23</f>
        <v>0</v>
      </c>
      <c r="M17" s="6"/>
      <c r="N17" s="6"/>
    </row>
    <row r="18" spans="1:21" ht="12.75" customHeight="1" x14ac:dyDescent="0.2">
      <c r="A18" s="83" t="s">
        <v>37</v>
      </c>
      <c r="B18" s="70"/>
      <c r="C18" s="70"/>
      <c r="D18" s="70"/>
      <c r="E18" s="84"/>
      <c r="F18" s="84"/>
      <c r="G18" s="84"/>
      <c r="H18" s="282" t="e">
        <f>SUM(H13:H17)</f>
        <v>#DIV/0!</v>
      </c>
      <c r="I18" s="282" t="e">
        <f t="shared" ref="I18:L18" si="2">SUM(I13:I17)</f>
        <v>#DIV/0!</v>
      </c>
      <c r="J18" s="282" t="e">
        <f t="shared" si="2"/>
        <v>#DIV/0!</v>
      </c>
      <c r="K18" s="282" t="e">
        <f t="shared" si="2"/>
        <v>#DIV/0!</v>
      </c>
      <c r="L18" s="282" t="e">
        <f t="shared" si="2"/>
        <v>#DIV/0!</v>
      </c>
      <c r="M18" s="6"/>
      <c r="N18" s="6"/>
    </row>
    <row r="19" spans="1:21" ht="12.75" customHeight="1" x14ac:dyDescent="0.2">
      <c r="A19" s="71"/>
      <c r="B19" s="71"/>
      <c r="C19" s="71"/>
      <c r="D19" s="71"/>
      <c r="E19" s="75"/>
      <c r="F19" s="75"/>
      <c r="G19" s="75"/>
      <c r="H19" s="283"/>
      <c r="I19" s="283"/>
      <c r="J19" s="283"/>
      <c r="K19" s="283"/>
      <c r="L19" s="283"/>
      <c r="M19" s="6"/>
      <c r="N19" s="6"/>
    </row>
    <row r="20" spans="1:21" s="3" customFormat="1" ht="12.75" customHeight="1" x14ac:dyDescent="0.2">
      <c r="A20" s="89" t="s">
        <v>38</v>
      </c>
      <c r="B20" s="71"/>
      <c r="C20" s="71"/>
      <c r="D20" s="90" t="e">
        <f>WACC!B13</f>
        <v>#DIV/0!</v>
      </c>
      <c r="E20" s="91"/>
      <c r="F20" s="75"/>
      <c r="G20" s="75"/>
      <c r="H20" s="283" t="e">
        <f>H18/(1+$D$20)^H7</f>
        <v>#DIV/0!</v>
      </c>
      <c r="I20" s="283" t="e">
        <f>I18/(1+$D$20)^I7</f>
        <v>#DIV/0!</v>
      </c>
      <c r="J20" s="283" t="e">
        <f>J18/(1+$D$20)^J7</f>
        <v>#DIV/0!</v>
      </c>
      <c r="K20" s="283" t="e">
        <f>K18/(1+$D$20)^K7</f>
        <v>#DIV/0!</v>
      </c>
      <c r="L20" s="283" t="e">
        <f>L18/(1+$D$20)^L7</f>
        <v>#DIV/0!</v>
      </c>
      <c r="M20" s="7"/>
      <c r="N20" s="6"/>
    </row>
    <row r="21" spans="1:21" ht="12.75" customHeight="1" x14ac:dyDescent="0.2">
      <c r="A21" s="89" t="s">
        <v>39</v>
      </c>
      <c r="B21" s="71"/>
      <c r="C21" s="71"/>
      <c r="D21" s="71"/>
      <c r="E21" s="75"/>
      <c r="F21" s="75"/>
      <c r="G21" s="75"/>
      <c r="H21" s="283"/>
      <c r="I21" s="283"/>
      <c r="J21" s="283"/>
      <c r="K21" s="283"/>
      <c r="L21" s="283" t="e">
        <f>SUM(H20:L20)</f>
        <v>#DIV/0!</v>
      </c>
      <c r="M21" s="6"/>
      <c r="N21" s="6"/>
    </row>
    <row r="22" spans="1:21" ht="12.75" customHeight="1" x14ac:dyDescent="0.2">
      <c r="A22" s="71"/>
      <c r="B22" s="71"/>
      <c r="C22" s="71"/>
      <c r="D22" s="71"/>
      <c r="E22" s="75"/>
      <c r="F22" s="75"/>
      <c r="G22" s="75"/>
      <c r="H22" s="75"/>
      <c r="I22" s="75"/>
      <c r="J22" s="75"/>
      <c r="K22" s="75"/>
      <c r="L22" s="75"/>
      <c r="M22" s="6"/>
      <c r="N22" s="6"/>
    </row>
    <row r="23" spans="1:21" ht="12.75" customHeight="1" x14ac:dyDescent="0.2">
      <c r="A23" s="71"/>
      <c r="B23" s="71"/>
      <c r="C23" s="71"/>
      <c r="D23" s="71"/>
      <c r="E23" s="75"/>
      <c r="F23" s="75"/>
      <c r="G23" s="75"/>
      <c r="H23" s="75"/>
      <c r="I23" s="75"/>
      <c r="J23" s="75"/>
      <c r="K23" s="75"/>
      <c r="L23" s="75"/>
      <c r="M23" s="6"/>
      <c r="N23" s="284"/>
      <c r="O23" s="285"/>
      <c r="P23" s="285"/>
    </row>
    <row r="24" spans="1:21" ht="21.75" customHeight="1" x14ac:dyDescent="0.2">
      <c r="A24" s="103" t="s">
        <v>40</v>
      </c>
      <c r="B24" s="104"/>
      <c r="C24" s="104"/>
      <c r="D24" s="104"/>
      <c r="E24" s="105"/>
      <c r="F24" s="75"/>
      <c r="G24" s="75"/>
      <c r="H24" s="103" t="s">
        <v>41</v>
      </c>
      <c r="I24" s="105"/>
      <c r="J24" s="105"/>
      <c r="K24" s="105"/>
      <c r="L24" s="105"/>
      <c r="N24" s="287" t="s">
        <v>256</v>
      </c>
      <c r="O24" s="290" t="s">
        <v>253</v>
      </c>
      <c r="P24" s="288" t="s">
        <v>254</v>
      </c>
      <c r="U24" s="6"/>
    </row>
    <row r="25" spans="1:21" ht="12.75" customHeight="1" x14ac:dyDescent="0.2">
      <c r="A25" s="71"/>
      <c r="B25" s="71"/>
      <c r="C25" s="71"/>
      <c r="D25" s="71"/>
      <c r="E25" s="75"/>
      <c r="F25" s="75"/>
      <c r="G25" s="75"/>
      <c r="H25" s="71"/>
      <c r="I25" s="75"/>
      <c r="J25" s="75"/>
      <c r="K25" s="75"/>
      <c r="L25" s="75"/>
      <c r="N25" s="289"/>
      <c r="O25" s="291"/>
      <c r="P25" s="292"/>
      <c r="U25" s="6"/>
    </row>
    <row r="26" spans="1:21" ht="12.75" customHeight="1" x14ac:dyDescent="0.2">
      <c r="A26" s="71" t="s">
        <v>39</v>
      </c>
      <c r="B26" s="71"/>
      <c r="C26" s="71"/>
      <c r="D26" s="71"/>
      <c r="E26" s="92" t="e">
        <f>L21</f>
        <v>#DIV/0!</v>
      </c>
      <c r="F26" s="75"/>
      <c r="G26" s="75"/>
      <c r="H26" s="71" t="s">
        <v>39</v>
      </c>
      <c r="I26" s="75"/>
      <c r="J26" s="75"/>
      <c r="K26" s="75"/>
      <c r="L26" s="88" t="e">
        <f>L21</f>
        <v>#DIV/0!</v>
      </c>
      <c r="M26" s="6"/>
      <c r="O26" s="286"/>
    </row>
    <row r="27" spans="1:21" ht="15" x14ac:dyDescent="0.2">
      <c r="A27" s="71"/>
      <c r="B27" s="71"/>
      <c r="C27" s="71"/>
      <c r="D27" s="71"/>
      <c r="E27" s="93"/>
      <c r="F27" s="75"/>
      <c r="G27" s="75"/>
      <c r="H27" s="71"/>
      <c r="I27" s="75"/>
      <c r="J27" s="75"/>
      <c r="K27" s="75"/>
      <c r="L27" s="75"/>
      <c r="M27" s="6"/>
      <c r="Q27"/>
      <c r="R27"/>
      <c r="S27"/>
    </row>
    <row r="28" spans="1:21" ht="15" x14ac:dyDescent="0.2">
      <c r="A28" s="71" t="s">
        <v>211</v>
      </c>
      <c r="B28" s="71"/>
      <c r="C28" s="71"/>
      <c r="D28" s="71"/>
      <c r="E28" s="92" t="e">
        <f>L18</f>
        <v>#DIV/0!</v>
      </c>
      <c r="F28" s="75"/>
      <c r="G28" s="75"/>
      <c r="H28" s="71" t="s">
        <v>212</v>
      </c>
      <c r="I28" s="75"/>
      <c r="J28" s="75"/>
      <c r="K28" s="75"/>
      <c r="L28" s="88">
        <f>L11+L15</f>
        <v>0</v>
      </c>
      <c r="M28" s="6"/>
      <c r="Q28"/>
      <c r="R28"/>
      <c r="S28"/>
    </row>
    <row r="29" spans="1:21" ht="12.75" customHeight="1" x14ac:dyDescent="0.2">
      <c r="A29" s="94" t="s">
        <v>42</v>
      </c>
      <c r="B29" s="94"/>
      <c r="C29" s="94"/>
      <c r="D29" s="94"/>
      <c r="E29" s="95"/>
      <c r="F29" s="75"/>
      <c r="G29" s="75"/>
      <c r="H29" s="94" t="s">
        <v>43</v>
      </c>
      <c r="I29" s="96"/>
      <c r="J29" s="96"/>
      <c r="K29" s="96"/>
      <c r="L29" s="207"/>
      <c r="M29" s="6"/>
    </row>
    <row r="30" spans="1:21" ht="12.75" customHeight="1" x14ac:dyDescent="0.2">
      <c r="A30" s="89" t="s">
        <v>44</v>
      </c>
      <c r="B30" s="71"/>
      <c r="C30" s="71"/>
      <c r="D30" s="71"/>
      <c r="E30" s="92" t="e">
        <f>E28*((1+E29)/(D20-E29))</f>
        <v>#DIV/0!</v>
      </c>
      <c r="F30" s="75"/>
      <c r="G30" s="75"/>
      <c r="H30" s="89" t="s">
        <v>44</v>
      </c>
      <c r="I30" s="97"/>
      <c r="J30" s="97"/>
      <c r="K30" s="97"/>
      <c r="L30" s="98">
        <f>L28*L29</f>
        <v>0</v>
      </c>
      <c r="M30" s="6"/>
    </row>
    <row r="31" spans="1:21" ht="12.75" customHeight="1" x14ac:dyDescent="0.2">
      <c r="A31" s="94" t="s">
        <v>31</v>
      </c>
      <c r="B31" s="94"/>
      <c r="C31" s="94"/>
      <c r="D31" s="94"/>
      <c r="E31" s="99">
        <f>L7</f>
        <v>5</v>
      </c>
      <c r="F31" s="75"/>
      <c r="G31" s="75"/>
      <c r="H31" s="94" t="s">
        <v>31</v>
      </c>
      <c r="I31" s="96"/>
      <c r="J31" s="96"/>
      <c r="K31" s="96"/>
      <c r="L31" s="100">
        <f>L7</f>
        <v>5</v>
      </c>
      <c r="M31" s="6"/>
    </row>
    <row r="32" spans="1:21" ht="12.75" customHeight="1" x14ac:dyDescent="0.2">
      <c r="A32" s="89" t="s">
        <v>45</v>
      </c>
      <c r="B32" s="71"/>
      <c r="C32" s="71"/>
      <c r="D32" s="71"/>
      <c r="E32" s="92" t="e">
        <f>E30/(1+D20)^E31</f>
        <v>#DIV/0!</v>
      </c>
      <c r="F32" s="75"/>
      <c r="G32" s="75"/>
      <c r="H32" s="89" t="s">
        <v>45</v>
      </c>
      <c r="I32" s="75"/>
      <c r="J32" s="75"/>
      <c r="K32" s="75"/>
      <c r="L32" s="88" t="e">
        <f>L30/(1+D20)^L31</f>
        <v>#DIV/0!</v>
      </c>
      <c r="M32" s="6"/>
    </row>
    <row r="33" spans="1:21" ht="12.75" customHeight="1" x14ac:dyDescent="0.2">
      <c r="A33" s="89"/>
      <c r="B33" s="71"/>
      <c r="C33" s="71"/>
      <c r="D33" s="71"/>
      <c r="E33" s="93"/>
      <c r="F33" s="75"/>
      <c r="G33" s="75"/>
      <c r="H33" s="89"/>
      <c r="I33" s="75"/>
      <c r="J33" s="75"/>
      <c r="K33" s="75"/>
      <c r="L33" s="75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89" t="s">
        <v>46</v>
      </c>
      <c r="B34" s="71"/>
      <c r="C34" s="71"/>
      <c r="D34" s="71"/>
      <c r="E34" s="92" t="e">
        <f>L21+E32</f>
        <v>#DIV/0!</v>
      </c>
      <c r="F34" s="75"/>
      <c r="G34" s="75"/>
      <c r="H34" s="89" t="s">
        <v>46</v>
      </c>
      <c r="I34" s="75"/>
      <c r="J34" s="75"/>
      <c r="K34" s="75"/>
      <c r="L34" s="88" t="e">
        <f>L21+L32</f>
        <v>#DIV/0!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71"/>
      <c r="B35" s="71"/>
      <c r="C35" s="71"/>
      <c r="D35" s="71"/>
      <c r="E35" s="75"/>
      <c r="F35" s="75"/>
      <c r="G35" s="75"/>
      <c r="H35" s="75"/>
      <c r="I35" s="75"/>
      <c r="J35" s="75"/>
      <c r="K35" s="75"/>
      <c r="L35" s="75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75" t="s">
        <v>57</v>
      </c>
      <c r="B36" s="71"/>
      <c r="C36" s="71"/>
      <c r="D36" s="71"/>
      <c r="E36" s="101" t="e">
        <f>E30/L28</f>
        <v>#DIV/0!</v>
      </c>
      <c r="F36" s="75"/>
      <c r="G36" s="75"/>
      <c r="H36" s="75" t="s">
        <v>58</v>
      </c>
      <c r="I36" s="75"/>
      <c r="J36" s="75"/>
      <c r="K36" s="75"/>
      <c r="L36" s="102" t="e">
        <f>(L30*D20-L18)/(L32+L18)</f>
        <v>#DIV/0!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75"/>
      <c r="B37" s="71"/>
      <c r="C37" s="71"/>
      <c r="D37" s="71"/>
      <c r="E37" s="75"/>
      <c r="F37" s="75"/>
      <c r="G37" s="75"/>
      <c r="H37" s="75"/>
      <c r="I37" s="75"/>
      <c r="J37" s="75"/>
      <c r="K37" s="75"/>
      <c r="L37" s="75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219" t="s">
        <v>225</v>
      </c>
      <c r="B38" s="219"/>
      <c r="C38" s="219"/>
      <c r="D38" s="219"/>
      <c r="E38" s="265" t="e">
        <f>E34</f>
        <v>#DIV/0!</v>
      </c>
      <c r="G38" s="6"/>
      <c r="H38" s="219" t="s">
        <v>225</v>
      </c>
      <c r="I38" s="219"/>
      <c r="J38" s="219"/>
      <c r="K38" s="219"/>
      <c r="L38" s="265" t="e">
        <f>L34</f>
        <v>#DIV/0!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219" t="s">
        <v>226</v>
      </c>
      <c r="B39" s="219"/>
      <c r="C39" s="219"/>
      <c r="D39" s="219"/>
      <c r="E39" s="266" t="e">
        <f>'Balance Sheet'!L46*'Income Statement'!L24</f>
        <v>#DIV/0!</v>
      </c>
      <c r="G39" s="6"/>
      <c r="H39" s="219" t="s">
        <v>226</v>
      </c>
      <c r="I39" s="219"/>
      <c r="J39" s="219"/>
      <c r="K39" s="219"/>
      <c r="L39" s="266" t="e">
        <f>'Balance Sheet'!L46*'Income Statement'!L24</f>
        <v>#DIV/0!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220" t="s">
        <v>217</v>
      </c>
      <c r="B40" s="220"/>
      <c r="C40" s="220"/>
      <c r="D40" s="220"/>
      <c r="E40" s="267" t="e">
        <f>SUM(E38:E39)</f>
        <v>#DIV/0!</v>
      </c>
      <c r="H40" s="220" t="s">
        <v>217</v>
      </c>
      <c r="I40" s="220"/>
      <c r="J40" s="220"/>
      <c r="K40" s="220"/>
      <c r="L40" s="267" t="e">
        <f>SUM(L38:L39)</f>
        <v>#DIV/0!</v>
      </c>
      <c r="R40" s="6"/>
      <c r="S40" s="6"/>
      <c r="T40" s="6"/>
      <c r="U40" s="6"/>
    </row>
    <row r="41" spans="1:21" ht="12.75" customHeight="1" x14ac:dyDescent="0.2">
      <c r="A41" s="219"/>
      <c r="B41" s="219"/>
      <c r="C41" s="219"/>
      <c r="D41" s="219"/>
      <c r="E41" s="219"/>
      <c r="H41" s="219"/>
      <c r="I41" s="219"/>
      <c r="J41" s="219"/>
      <c r="K41" s="219"/>
      <c r="L41" s="219"/>
    </row>
    <row r="42" spans="1:21" s="277" customFormat="1" ht="12.75" customHeight="1" x14ac:dyDescent="0.2">
      <c r="A42" s="276" t="s">
        <v>227</v>
      </c>
      <c r="B42" s="276"/>
      <c r="C42" s="276"/>
      <c r="D42" s="276"/>
      <c r="E42" s="276" t="e">
        <f>'Balance Sheet'!L47</f>
        <v>#DIV/0!</v>
      </c>
      <c r="H42" s="276" t="s">
        <v>227</v>
      </c>
      <c r="I42" s="276"/>
      <c r="J42" s="276"/>
      <c r="K42" s="276"/>
      <c r="L42" s="276" t="e">
        <f>'Balance Sheet'!L47</f>
        <v>#DIV/0!</v>
      </c>
    </row>
    <row r="43" spans="1:21" ht="12.75" customHeight="1" x14ac:dyDescent="0.2">
      <c r="A43" s="268" t="s">
        <v>228</v>
      </c>
      <c r="B43" s="268"/>
      <c r="C43" s="268"/>
      <c r="D43" s="268"/>
      <c r="E43" s="269" t="e">
        <f>E40/E42</f>
        <v>#DIV/0!</v>
      </c>
      <c r="G43" s="6"/>
      <c r="H43" s="268" t="s">
        <v>228</v>
      </c>
      <c r="I43" s="268"/>
      <c r="J43" s="268"/>
      <c r="K43" s="268"/>
      <c r="L43" s="269" t="e">
        <f>L40/L42</f>
        <v>#DIV/0!</v>
      </c>
    </row>
    <row r="44" spans="1:21" x14ac:dyDescent="0.2">
      <c r="A44" s="6"/>
      <c r="B44" s="6"/>
      <c r="C44" s="6"/>
      <c r="D44" s="6"/>
      <c r="E44" s="2"/>
      <c r="F44" s="8"/>
      <c r="G44" s="6"/>
    </row>
    <row r="45" spans="1:21" x14ac:dyDescent="0.2">
      <c r="A45" s="6"/>
    </row>
    <row r="46" spans="1:21" x14ac:dyDescent="0.2">
      <c r="A46" s="6"/>
    </row>
    <row r="47" spans="1:21" x14ac:dyDescent="0.2">
      <c r="K47" s="6"/>
    </row>
  </sheetData>
  <pageMargins left="0.5" right="0.5" top="0.5" bottom="0.5" header="0.3" footer="0.3"/>
  <pageSetup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9"/>
  <sheetViews>
    <sheetView showGridLines="0" zoomScale="106" zoomScaleNormal="85" zoomScaleSheetLayoutView="85" workbookViewId="0">
      <selection sqref="A1:L2"/>
    </sheetView>
  </sheetViews>
  <sheetFormatPr baseColWidth="10" defaultColWidth="10.6640625" defaultRowHeight="12.75" customHeight="1" x14ac:dyDescent="0.2"/>
  <cols>
    <col min="1" max="12" width="10.5" style="1" customWidth="1"/>
    <col min="13" max="13" width="2.6640625" style="1" customWidth="1"/>
    <col min="14" max="14" width="40.6640625" style="1" customWidth="1"/>
    <col min="15" max="16384" width="10.6640625" style="1"/>
  </cols>
  <sheetData>
    <row r="1" spans="1:16" ht="18" customHeight="1" x14ac:dyDescent="0.2">
      <c r="A1" s="58" t="s">
        <v>276</v>
      </c>
      <c r="B1" s="58"/>
      <c r="C1" s="54"/>
      <c r="D1" s="55"/>
      <c r="E1" s="55"/>
      <c r="F1" s="55"/>
      <c r="G1" s="55"/>
      <c r="H1" s="55"/>
      <c r="I1" s="55"/>
      <c r="J1" s="55"/>
      <c r="K1" s="59"/>
      <c r="L1" s="60"/>
      <c r="M1" s="6"/>
      <c r="N1" s="6"/>
    </row>
    <row r="2" spans="1:16" ht="16" customHeight="1" x14ac:dyDescent="0.2">
      <c r="A2" s="56" t="s">
        <v>84</v>
      </c>
      <c r="B2" s="56"/>
      <c r="C2" s="56"/>
      <c r="D2" s="55"/>
      <c r="E2" s="55"/>
      <c r="F2" s="55"/>
      <c r="G2" s="55"/>
      <c r="H2" s="55"/>
      <c r="I2" s="55"/>
      <c r="J2" s="55"/>
      <c r="K2" s="162"/>
      <c r="L2" s="163"/>
      <c r="M2" s="6"/>
      <c r="N2" s="6"/>
    </row>
    <row r="3" spans="1:16" ht="12.7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6" ht="12.75" customHeight="1" x14ac:dyDescent="0.2">
      <c r="A4" s="62"/>
      <c r="B4" s="62"/>
      <c r="C4" s="62"/>
      <c r="D4" s="62"/>
      <c r="E4" s="63" t="s">
        <v>83</v>
      </c>
      <c r="F4" s="63"/>
      <c r="G4" s="63"/>
      <c r="H4" s="63"/>
      <c r="I4" s="64"/>
      <c r="J4" s="64"/>
      <c r="K4" s="64"/>
      <c r="L4" s="64"/>
    </row>
    <row r="5" spans="1:16" ht="12.75" customHeight="1" x14ac:dyDescent="0.2">
      <c r="A5" s="62"/>
      <c r="B5" s="62"/>
      <c r="C5" s="62"/>
      <c r="D5" s="62"/>
      <c r="E5" s="65" t="s">
        <v>77</v>
      </c>
      <c r="F5" s="65" t="s">
        <v>80</v>
      </c>
      <c r="G5" s="65" t="s">
        <v>79</v>
      </c>
      <c r="H5" s="65" t="s">
        <v>67</v>
      </c>
      <c r="I5" s="65" t="s">
        <v>70</v>
      </c>
      <c r="J5" s="65" t="s">
        <v>78</v>
      </c>
      <c r="K5" s="65" t="s">
        <v>81</v>
      </c>
      <c r="L5" s="65" t="s">
        <v>82</v>
      </c>
    </row>
    <row r="6" spans="1:16" ht="12.75" customHeight="1" x14ac:dyDescent="0.2">
      <c r="A6" s="110" t="s">
        <v>0</v>
      </c>
      <c r="B6" s="62"/>
      <c r="C6" s="62"/>
      <c r="D6" s="62"/>
      <c r="E6" s="111"/>
      <c r="F6" s="111"/>
      <c r="G6" s="111"/>
      <c r="H6" s="62"/>
      <c r="I6" s="62"/>
      <c r="J6" s="62"/>
      <c r="K6" s="62"/>
      <c r="L6" s="62"/>
      <c r="M6" s="4"/>
      <c r="N6" s="4"/>
    </row>
    <row r="7" spans="1:16" ht="12.75" customHeight="1" x14ac:dyDescent="0.2">
      <c r="A7" s="62"/>
      <c r="B7" s="62"/>
      <c r="C7" s="62"/>
      <c r="D7" s="62"/>
      <c r="E7" s="111"/>
      <c r="F7" s="111"/>
      <c r="G7" s="111"/>
      <c r="H7" s="62"/>
      <c r="I7" s="62"/>
      <c r="J7" s="62"/>
      <c r="K7" s="62"/>
      <c r="L7" s="62"/>
      <c r="M7" s="4"/>
      <c r="N7" s="5"/>
    </row>
    <row r="8" spans="1:16" ht="12.75" customHeight="1" x14ac:dyDescent="0.2">
      <c r="A8" s="164" t="s">
        <v>53</v>
      </c>
      <c r="B8" s="62"/>
      <c r="C8" s="62"/>
      <c r="D8" s="62"/>
      <c r="E8" s="113"/>
      <c r="F8" s="113"/>
      <c r="G8" s="150"/>
      <c r="H8" s="113"/>
      <c r="I8" s="113"/>
      <c r="J8" s="113"/>
      <c r="K8" s="113"/>
      <c r="L8" s="113"/>
      <c r="M8" s="4"/>
      <c r="N8" s="4"/>
    </row>
    <row r="9" spans="1:16" ht="14" x14ac:dyDescent="0.2">
      <c r="A9" s="67" t="s">
        <v>1</v>
      </c>
      <c r="B9" s="69"/>
      <c r="C9" s="69"/>
      <c r="D9" s="69"/>
      <c r="E9" s="165"/>
      <c r="F9" s="165"/>
      <c r="G9" s="165"/>
      <c r="H9" s="165"/>
      <c r="I9" s="165"/>
      <c r="J9" s="165"/>
      <c r="K9" s="165"/>
      <c r="L9" s="165"/>
      <c r="M9" s="6"/>
      <c r="N9" s="6"/>
    </row>
    <row r="10" spans="1:16" ht="12.75" customHeight="1" x14ac:dyDescent="0.2">
      <c r="A10" s="72" t="s">
        <v>169</v>
      </c>
      <c r="B10" s="74"/>
      <c r="C10" s="74"/>
      <c r="D10" s="74"/>
      <c r="E10" s="166">
        <f>E9/5815.058-1</f>
        <v>-1</v>
      </c>
      <c r="F10" s="167" t="e">
        <f>F9/E9-1</f>
        <v>#DIV/0!</v>
      </c>
      <c r="G10" s="168" t="e">
        <f t="shared" ref="G10" si="0">G9/F9-1</f>
        <v>#DIV/0!</v>
      </c>
      <c r="H10" s="167" t="e">
        <f>H9/G9-1</f>
        <v>#DIV/0!</v>
      </c>
      <c r="I10" s="167" t="e">
        <f t="shared" ref="I10:L10" si="1">I9/H9-1</f>
        <v>#DIV/0!</v>
      </c>
      <c r="J10" s="167" t="e">
        <f t="shared" si="1"/>
        <v>#DIV/0!</v>
      </c>
      <c r="K10" s="167" t="e">
        <f t="shared" si="1"/>
        <v>#DIV/0!</v>
      </c>
      <c r="L10" s="167" t="e">
        <f t="shared" si="1"/>
        <v>#DIV/0!</v>
      </c>
      <c r="M10" s="6"/>
      <c r="N10" s="6"/>
    </row>
    <row r="11" spans="1:16" ht="12.75" customHeight="1" x14ac:dyDescent="0.2">
      <c r="A11" s="72"/>
      <c r="B11" s="74"/>
      <c r="C11" s="74"/>
      <c r="D11" s="74"/>
      <c r="E11" s="128"/>
      <c r="F11" s="128"/>
      <c r="G11" s="128"/>
      <c r="H11" s="128"/>
      <c r="I11" s="128"/>
      <c r="J11" s="128"/>
      <c r="K11" s="128"/>
      <c r="L11" s="128"/>
      <c r="M11" s="6"/>
      <c r="N11" s="6"/>
    </row>
    <row r="12" spans="1:16" ht="12.75" customHeight="1" x14ac:dyDescent="0.2">
      <c r="A12" s="66" t="s">
        <v>92</v>
      </c>
      <c r="B12" s="74"/>
      <c r="C12" s="74"/>
      <c r="D12" s="74"/>
      <c r="E12" s="113"/>
      <c r="F12" s="113"/>
      <c r="G12" s="113"/>
      <c r="H12" s="128"/>
      <c r="I12" s="128"/>
      <c r="J12" s="128"/>
      <c r="K12" s="128"/>
      <c r="L12" s="128"/>
      <c r="M12" s="6"/>
      <c r="N12" s="6"/>
    </row>
    <row r="13" spans="1:16" s="3" customFormat="1" ht="12.75" customHeight="1" x14ac:dyDescent="0.2">
      <c r="A13" s="67" t="s">
        <v>93</v>
      </c>
      <c r="B13" s="69"/>
      <c r="C13" s="69"/>
      <c r="D13" s="69"/>
      <c r="E13" s="165">
        <f>E9-E12</f>
        <v>0</v>
      </c>
      <c r="F13" s="165">
        <f t="shared" ref="F13:L13" si="2">F9-F12</f>
        <v>0</v>
      </c>
      <c r="G13" s="165">
        <f t="shared" si="2"/>
        <v>0</v>
      </c>
      <c r="H13" s="165">
        <f t="shared" si="2"/>
        <v>0</v>
      </c>
      <c r="I13" s="165">
        <f t="shared" si="2"/>
        <v>0</v>
      </c>
      <c r="J13" s="165">
        <f t="shared" si="2"/>
        <v>0</v>
      </c>
      <c r="K13" s="165">
        <f t="shared" si="2"/>
        <v>0</v>
      </c>
      <c r="L13" s="165">
        <f t="shared" si="2"/>
        <v>0</v>
      </c>
      <c r="M13" s="6"/>
      <c r="N13" s="6"/>
      <c r="O13" s="7"/>
      <c r="P13" s="7"/>
    </row>
    <row r="14" spans="1:16" ht="12.75" customHeight="1" x14ac:dyDescent="0.2">
      <c r="A14" s="72" t="s">
        <v>94</v>
      </c>
      <c r="B14" s="74"/>
      <c r="C14" s="74"/>
      <c r="D14" s="74"/>
      <c r="E14" s="169" t="e">
        <f>E13/E9</f>
        <v>#DIV/0!</v>
      </c>
      <c r="F14" s="169" t="e">
        <f t="shared" ref="F14:K14" si="3">F13/F9</f>
        <v>#DIV/0!</v>
      </c>
      <c r="G14" s="169" t="e">
        <f t="shared" si="3"/>
        <v>#DIV/0!</v>
      </c>
      <c r="H14" s="169" t="e">
        <f t="shared" si="3"/>
        <v>#DIV/0!</v>
      </c>
      <c r="I14" s="169" t="e">
        <f t="shared" si="3"/>
        <v>#DIV/0!</v>
      </c>
      <c r="J14" s="169" t="e">
        <f t="shared" si="3"/>
        <v>#DIV/0!</v>
      </c>
      <c r="K14" s="169" t="e">
        <f t="shared" si="3"/>
        <v>#DIV/0!</v>
      </c>
      <c r="L14" s="169" t="e">
        <f>L13/L9</f>
        <v>#DIV/0!</v>
      </c>
      <c r="M14" s="6"/>
      <c r="N14" s="6"/>
      <c r="O14" s="6"/>
      <c r="P14" s="6"/>
    </row>
    <row r="15" spans="1:16" ht="12.75" customHeight="1" x14ac:dyDescent="0.2">
      <c r="A15" s="62"/>
      <c r="B15" s="62"/>
      <c r="C15" s="62"/>
      <c r="D15" s="62"/>
      <c r="E15" s="113"/>
      <c r="F15" s="113"/>
      <c r="G15" s="113"/>
      <c r="H15" s="113"/>
      <c r="I15" s="113"/>
      <c r="J15" s="113"/>
      <c r="K15" s="113"/>
      <c r="L15" s="113"/>
      <c r="M15" s="6"/>
      <c r="N15" s="6"/>
      <c r="O15" s="6"/>
      <c r="P15" s="6"/>
    </row>
    <row r="16" spans="1:16" ht="12.75" customHeight="1" x14ac:dyDescent="0.2">
      <c r="A16" s="170" t="s">
        <v>91</v>
      </c>
      <c r="B16" s="74"/>
      <c r="C16" s="74"/>
      <c r="D16" s="74"/>
      <c r="E16" s="128"/>
      <c r="F16" s="128"/>
      <c r="G16" s="128"/>
      <c r="H16" s="128"/>
      <c r="I16" s="128"/>
      <c r="J16" s="128"/>
      <c r="K16" s="128"/>
      <c r="L16" s="128"/>
      <c r="M16" s="6"/>
      <c r="N16" s="6"/>
      <c r="O16" s="6"/>
      <c r="P16" s="6"/>
    </row>
    <row r="17" spans="1:16" ht="12.75" customHeight="1" x14ac:dyDescent="0.2">
      <c r="A17" s="66" t="s">
        <v>95</v>
      </c>
      <c r="B17" s="74"/>
      <c r="C17" s="74"/>
      <c r="D17" s="74"/>
      <c r="E17" s="128"/>
      <c r="F17" s="128"/>
      <c r="G17" s="128"/>
      <c r="H17" s="128"/>
      <c r="I17" s="128"/>
      <c r="J17" s="128"/>
      <c r="K17" s="128"/>
      <c r="L17" s="128"/>
      <c r="M17" s="6"/>
      <c r="N17" s="6"/>
      <c r="O17" s="10"/>
      <c r="P17" s="10"/>
    </row>
    <row r="18" spans="1:16" ht="12.75" customHeight="1" x14ac:dyDescent="0.2">
      <c r="A18" s="66" t="s">
        <v>96</v>
      </c>
      <c r="B18" s="74"/>
      <c r="C18" s="171"/>
      <c r="D18" s="74"/>
      <c r="E18" s="172"/>
      <c r="F18" s="172"/>
      <c r="G18" s="172"/>
      <c r="H18" s="172"/>
      <c r="I18" s="172"/>
      <c r="J18" s="172"/>
      <c r="K18" s="172"/>
      <c r="L18" s="172"/>
      <c r="M18" s="6"/>
      <c r="N18" s="6"/>
      <c r="O18" s="6"/>
      <c r="P18" s="6"/>
    </row>
    <row r="19" spans="1:16" ht="12.75" customHeight="1" x14ac:dyDescent="0.2">
      <c r="A19" s="66" t="s">
        <v>85</v>
      </c>
      <c r="B19" s="74"/>
      <c r="C19" s="74"/>
      <c r="D19" s="74"/>
      <c r="E19" s="128"/>
      <c r="F19" s="128"/>
      <c r="G19" s="128"/>
      <c r="H19" s="128"/>
      <c r="I19" s="128"/>
      <c r="J19" s="128"/>
      <c r="K19" s="128"/>
      <c r="L19" s="128"/>
      <c r="M19" s="6"/>
      <c r="N19" s="6"/>
      <c r="O19" s="6"/>
      <c r="P19" s="6"/>
    </row>
    <row r="20" spans="1:16" ht="12.75" customHeight="1" x14ac:dyDescent="0.2">
      <c r="A20" s="66" t="s">
        <v>86</v>
      </c>
      <c r="B20" s="74"/>
      <c r="C20" s="74"/>
      <c r="D20" s="74"/>
      <c r="E20" s="153"/>
      <c r="F20" s="153"/>
      <c r="G20" s="153"/>
      <c r="H20" s="153"/>
      <c r="I20" s="153"/>
      <c r="J20" s="153"/>
      <c r="K20" s="153"/>
      <c r="L20" s="153"/>
      <c r="M20" s="6"/>
      <c r="N20" s="6"/>
      <c r="O20" s="6"/>
      <c r="P20" s="6"/>
    </row>
    <row r="21" spans="1:16" ht="12.75" customHeight="1" x14ac:dyDescent="0.2">
      <c r="A21" s="67" t="s">
        <v>87</v>
      </c>
      <c r="B21" s="69"/>
      <c r="C21" s="69"/>
      <c r="D21" s="69"/>
      <c r="E21" s="165">
        <f t="shared" ref="E21:L21" si="4">E13-SUM(E17:E20)</f>
        <v>0</v>
      </c>
      <c r="F21" s="165">
        <f t="shared" si="4"/>
        <v>0</v>
      </c>
      <c r="G21" s="165">
        <f t="shared" si="4"/>
        <v>0</v>
      </c>
      <c r="H21" s="165">
        <f t="shared" si="4"/>
        <v>0</v>
      </c>
      <c r="I21" s="165">
        <f t="shared" si="4"/>
        <v>0</v>
      </c>
      <c r="J21" s="165">
        <f t="shared" si="4"/>
        <v>0</v>
      </c>
      <c r="K21" s="165">
        <f t="shared" si="4"/>
        <v>0</v>
      </c>
      <c r="L21" s="165">
        <f t="shared" si="4"/>
        <v>0</v>
      </c>
      <c r="M21" s="6"/>
      <c r="N21" s="6"/>
      <c r="O21" s="6"/>
      <c r="P21" s="6"/>
    </row>
    <row r="22" spans="1:16" ht="12.75" customHeight="1" x14ac:dyDescent="0.2">
      <c r="A22" s="72" t="s">
        <v>88</v>
      </c>
      <c r="B22" s="74"/>
      <c r="C22" s="74"/>
      <c r="D22" s="74"/>
      <c r="E22" s="169" t="e">
        <f t="shared" ref="E22:L22" si="5">E21/E9</f>
        <v>#DIV/0!</v>
      </c>
      <c r="F22" s="204" t="e">
        <f t="shared" si="5"/>
        <v>#DIV/0!</v>
      </c>
      <c r="G22" s="169" t="e">
        <f t="shared" si="5"/>
        <v>#DIV/0!</v>
      </c>
      <c r="H22" s="169" t="e">
        <f t="shared" si="5"/>
        <v>#DIV/0!</v>
      </c>
      <c r="I22" s="169" t="e">
        <f t="shared" si="5"/>
        <v>#DIV/0!</v>
      </c>
      <c r="J22" s="169" t="e">
        <f t="shared" si="5"/>
        <v>#DIV/0!</v>
      </c>
      <c r="K22" s="169" t="e">
        <f t="shared" si="5"/>
        <v>#DIV/0!</v>
      </c>
      <c r="L22" s="169" t="e">
        <f t="shared" si="5"/>
        <v>#DIV/0!</v>
      </c>
      <c r="M22" s="6"/>
      <c r="N22" s="6"/>
      <c r="O22" s="6"/>
      <c r="P22" s="6"/>
    </row>
    <row r="23" spans="1:16" s="3" customFormat="1" ht="12.75" customHeight="1" x14ac:dyDescent="0.2">
      <c r="A23" s="62"/>
      <c r="B23" s="74"/>
      <c r="C23" s="74"/>
      <c r="D23" s="74"/>
      <c r="E23" s="128"/>
      <c r="F23" s="128"/>
      <c r="G23" s="128"/>
      <c r="H23" s="128"/>
      <c r="I23" s="128"/>
      <c r="J23" s="128"/>
      <c r="K23" s="128"/>
      <c r="L23" s="128"/>
      <c r="M23" s="7"/>
      <c r="N23" s="7"/>
      <c r="O23" s="7"/>
      <c r="P23" s="7"/>
    </row>
    <row r="24" spans="1:16" ht="12.75" customHeight="1" x14ac:dyDescent="0.2">
      <c r="A24" s="72" t="s">
        <v>15</v>
      </c>
      <c r="B24" s="74"/>
      <c r="C24" s="74"/>
      <c r="D24" s="74"/>
      <c r="E24" s="116">
        <f>E21+E19</f>
        <v>0</v>
      </c>
      <c r="F24" s="116">
        <f>F21+F19</f>
        <v>0</v>
      </c>
      <c r="G24" s="116">
        <f>G21+G19</f>
        <v>0</v>
      </c>
      <c r="H24" s="116">
        <f t="shared" ref="H24:L24" si="6">H21+H19</f>
        <v>0</v>
      </c>
      <c r="I24" s="116">
        <f t="shared" si="6"/>
        <v>0</v>
      </c>
      <c r="J24" s="116">
        <f t="shared" si="6"/>
        <v>0</v>
      </c>
      <c r="K24" s="116">
        <f t="shared" si="6"/>
        <v>0</v>
      </c>
      <c r="L24" s="116">
        <f t="shared" si="6"/>
        <v>0</v>
      </c>
      <c r="M24" s="6"/>
      <c r="N24" s="6"/>
      <c r="O24" s="6"/>
      <c r="P24" s="6"/>
    </row>
    <row r="25" spans="1:16" ht="12.75" customHeight="1" x14ac:dyDescent="0.2">
      <c r="A25" s="120" t="s">
        <v>97</v>
      </c>
      <c r="B25" s="74"/>
      <c r="C25" s="74"/>
      <c r="D25" s="74"/>
      <c r="E25" s="169" t="e">
        <f t="shared" ref="E25:L25" si="7">E24/E9</f>
        <v>#DIV/0!</v>
      </c>
      <c r="F25" s="169" t="e">
        <f t="shared" si="7"/>
        <v>#DIV/0!</v>
      </c>
      <c r="G25" s="169" t="e">
        <f t="shared" si="7"/>
        <v>#DIV/0!</v>
      </c>
      <c r="H25" s="169" t="e">
        <f t="shared" si="7"/>
        <v>#DIV/0!</v>
      </c>
      <c r="I25" s="169" t="e">
        <f t="shared" si="7"/>
        <v>#DIV/0!</v>
      </c>
      <c r="J25" s="169" t="e">
        <f t="shared" si="7"/>
        <v>#DIV/0!</v>
      </c>
      <c r="K25" s="169" t="e">
        <f t="shared" si="7"/>
        <v>#DIV/0!</v>
      </c>
      <c r="L25" s="169" t="e">
        <f t="shared" si="7"/>
        <v>#DIV/0!</v>
      </c>
      <c r="M25" s="6"/>
      <c r="N25" s="6"/>
      <c r="O25" s="6"/>
      <c r="P25" s="6"/>
    </row>
    <row r="26" spans="1:16" ht="12.75" customHeight="1" x14ac:dyDescent="0.2">
      <c r="A26" s="62"/>
      <c r="B26" s="62"/>
      <c r="C26" s="62"/>
      <c r="D26" s="62"/>
      <c r="E26" s="113"/>
      <c r="F26" s="113"/>
      <c r="G26" s="113"/>
      <c r="H26" s="113"/>
      <c r="I26" s="113"/>
      <c r="J26" s="113"/>
      <c r="K26" s="113"/>
      <c r="L26" s="113"/>
      <c r="M26" s="6"/>
      <c r="N26" s="6"/>
      <c r="O26" s="6"/>
      <c r="P26" s="6"/>
    </row>
    <row r="27" spans="1:16" ht="12.75" customHeight="1" x14ac:dyDescent="0.2">
      <c r="A27" s="66" t="s">
        <v>3</v>
      </c>
      <c r="B27" s="62"/>
      <c r="C27" s="62"/>
      <c r="D27" s="62"/>
      <c r="E27" s="113"/>
      <c r="F27" s="113"/>
      <c r="G27" s="113"/>
      <c r="H27" s="113"/>
      <c r="I27" s="113"/>
      <c r="J27" s="113"/>
      <c r="K27" s="113"/>
      <c r="L27" s="113"/>
      <c r="M27" s="6"/>
      <c r="N27" s="6"/>
      <c r="O27" s="6"/>
      <c r="P27" s="6"/>
    </row>
    <row r="28" spans="1:16" ht="12.75" customHeight="1" x14ac:dyDescent="0.2">
      <c r="A28" s="62" t="s">
        <v>73</v>
      </c>
      <c r="B28" s="62"/>
      <c r="C28" s="62"/>
      <c r="D28" s="62"/>
      <c r="E28" s="113"/>
      <c r="F28" s="113"/>
      <c r="G28" s="113"/>
      <c r="H28" s="205"/>
      <c r="I28" s="205"/>
      <c r="J28" s="205"/>
      <c r="K28" s="205"/>
      <c r="L28" s="205"/>
      <c r="M28" s="6"/>
      <c r="N28" s="6"/>
      <c r="O28" s="6"/>
      <c r="P28" s="6"/>
    </row>
    <row r="29" spans="1:16" ht="12.75" customHeight="1" x14ac:dyDescent="0.2">
      <c r="A29" s="62" t="s">
        <v>89</v>
      </c>
      <c r="B29" s="62"/>
      <c r="C29" s="62"/>
      <c r="D29" s="62"/>
      <c r="E29" s="113"/>
      <c r="F29" s="113"/>
      <c r="G29" s="113"/>
      <c r="H29" s="205"/>
      <c r="I29" s="205"/>
      <c r="J29" s="205"/>
      <c r="K29" s="205"/>
      <c r="L29" s="205"/>
      <c r="M29" s="6"/>
      <c r="N29" s="6"/>
      <c r="O29" s="6"/>
      <c r="P29" s="6"/>
    </row>
    <row r="30" spans="1:16" ht="12.75" customHeight="1" x14ac:dyDescent="0.2">
      <c r="A30" s="62" t="s">
        <v>98</v>
      </c>
      <c r="B30" s="62"/>
      <c r="C30" s="62"/>
      <c r="D30" s="62"/>
      <c r="E30" s="113"/>
      <c r="F30" s="113"/>
      <c r="G30" s="113"/>
      <c r="H30" s="205"/>
      <c r="I30" s="205"/>
      <c r="J30" s="205"/>
      <c r="K30" s="205"/>
      <c r="L30" s="205"/>
      <c r="M30" s="6"/>
      <c r="N30" s="6"/>
      <c r="O30" s="15"/>
      <c r="P30" s="6"/>
    </row>
    <row r="31" spans="1:16" ht="12.75" customHeight="1" x14ac:dyDescent="0.2">
      <c r="A31" s="67" t="s">
        <v>99</v>
      </c>
      <c r="B31" s="69"/>
      <c r="C31" s="69"/>
      <c r="D31" s="69"/>
      <c r="E31" s="165">
        <f>E21+SUM(E27:E30)</f>
        <v>0</v>
      </c>
      <c r="F31" s="165">
        <f t="shared" ref="F31:L31" si="8">F21+SUM(F27:F30)</f>
        <v>0</v>
      </c>
      <c r="G31" s="165">
        <f t="shared" si="8"/>
        <v>0</v>
      </c>
      <c r="H31" s="165">
        <f t="shared" si="8"/>
        <v>0</v>
      </c>
      <c r="I31" s="165">
        <f t="shared" si="8"/>
        <v>0</v>
      </c>
      <c r="J31" s="165">
        <f t="shared" si="8"/>
        <v>0</v>
      </c>
      <c r="K31" s="165">
        <f t="shared" si="8"/>
        <v>0</v>
      </c>
      <c r="L31" s="165">
        <f t="shared" si="8"/>
        <v>0</v>
      </c>
      <c r="M31" s="6"/>
      <c r="N31" s="6"/>
    </row>
    <row r="32" spans="1:16" ht="12.75" customHeight="1" x14ac:dyDescent="0.2">
      <c r="A32" s="62"/>
      <c r="B32" s="62"/>
      <c r="C32" s="62"/>
      <c r="D32" s="62"/>
      <c r="E32" s="113"/>
      <c r="F32" s="113"/>
      <c r="G32" s="113"/>
      <c r="H32" s="113"/>
      <c r="I32" s="113"/>
      <c r="J32" s="113"/>
      <c r="K32" s="113"/>
      <c r="L32" s="113"/>
      <c r="M32" s="6"/>
      <c r="N32" s="6"/>
    </row>
    <row r="33" spans="1:14" ht="12.75" customHeight="1" x14ac:dyDescent="0.2">
      <c r="A33" s="62" t="s">
        <v>158</v>
      </c>
      <c r="B33" s="62"/>
      <c r="C33" s="62"/>
      <c r="D33" s="62"/>
      <c r="E33" s="113"/>
      <c r="F33" s="113"/>
      <c r="G33" s="113"/>
      <c r="H33" s="113"/>
      <c r="I33" s="113"/>
      <c r="J33" s="113"/>
      <c r="K33" s="113"/>
      <c r="L33" s="113"/>
    </row>
    <row r="34" spans="1:14" ht="12.75" customHeight="1" x14ac:dyDescent="0.2">
      <c r="A34" s="62" t="s">
        <v>90</v>
      </c>
      <c r="B34" s="62"/>
      <c r="C34" s="62"/>
      <c r="D34" s="62"/>
      <c r="E34" s="113"/>
      <c r="F34" s="113"/>
      <c r="G34" s="113"/>
      <c r="H34" s="205"/>
      <c r="I34" s="205"/>
      <c r="J34" s="205"/>
      <c r="K34" s="205"/>
      <c r="L34" s="205"/>
    </row>
    <row r="35" spans="1:14" ht="12.75" customHeight="1" x14ac:dyDescent="0.2">
      <c r="A35" s="66" t="s">
        <v>100</v>
      </c>
      <c r="B35" s="62"/>
      <c r="C35" s="62"/>
      <c r="D35" s="62"/>
      <c r="E35" s="113"/>
      <c r="F35" s="113"/>
      <c r="G35" s="113"/>
      <c r="H35" s="113"/>
      <c r="I35" s="113"/>
      <c r="J35" s="113"/>
      <c r="K35" s="113"/>
      <c r="L35" s="113"/>
    </row>
    <row r="36" spans="1:14" ht="12.75" customHeight="1" x14ac:dyDescent="0.2">
      <c r="A36" s="67" t="s">
        <v>101</v>
      </c>
      <c r="B36" s="69"/>
      <c r="C36" s="69"/>
      <c r="D36" s="69"/>
      <c r="E36" s="165">
        <f t="shared" ref="E36:L36" si="9">E31+SUM(E33:E35)</f>
        <v>0</v>
      </c>
      <c r="F36" s="165">
        <f t="shared" si="9"/>
        <v>0</v>
      </c>
      <c r="G36" s="165">
        <f t="shared" si="9"/>
        <v>0</v>
      </c>
      <c r="H36" s="165">
        <f t="shared" si="9"/>
        <v>0</v>
      </c>
      <c r="I36" s="165">
        <f t="shared" si="9"/>
        <v>0</v>
      </c>
      <c r="J36" s="165">
        <f t="shared" si="9"/>
        <v>0</v>
      </c>
      <c r="K36" s="165">
        <f t="shared" si="9"/>
        <v>0</v>
      </c>
      <c r="L36" s="165">
        <f t="shared" si="9"/>
        <v>0</v>
      </c>
    </row>
    <row r="37" spans="1:14" ht="12.75" customHeight="1" x14ac:dyDescent="0.2">
      <c r="A37" s="62"/>
      <c r="B37" s="62"/>
      <c r="C37" s="62"/>
      <c r="D37" s="62"/>
      <c r="E37" s="113"/>
      <c r="F37" s="113"/>
      <c r="G37" s="113"/>
      <c r="H37" s="113"/>
      <c r="I37" s="113"/>
      <c r="J37" s="113"/>
      <c r="K37" s="113"/>
      <c r="L37" s="113"/>
    </row>
    <row r="38" spans="1:14" ht="12.75" customHeight="1" x14ac:dyDescent="0.2">
      <c r="A38" s="66" t="s">
        <v>166</v>
      </c>
      <c r="B38" s="62"/>
      <c r="C38" s="62"/>
      <c r="D38" s="62"/>
      <c r="E38" s="173"/>
      <c r="F38" s="173"/>
      <c r="G38" s="173"/>
      <c r="H38" s="173"/>
      <c r="I38" s="173"/>
      <c r="J38" s="173"/>
      <c r="K38" s="173"/>
      <c r="L38" s="173"/>
    </row>
    <row r="39" spans="1:14" ht="12.75" customHeight="1" x14ac:dyDescent="0.2">
      <c r="A39" s="174" t="s">
        <v>47</v>
      </c>
      <c r="B39" s="175"/>
      <c r="C39" s="175"/>
      <c r="D39" s="175"/>
      <c r="E39" s="176">
        <f>E36-E38</f>
        <v>0</v>
      </c>
      <c r="F39" s="176">
        <f>F36-F38</f>
        <v>0</v>
      </c>
      <c r="G39" s="176">
        <f t="shared" ref="G39:L39" si="10">G36-G38</f>
        <v>0</v>
      </c>
      <c r="H39" s="176">
        <f t="shared" si="10"/>
        <v>0</v>
      </c>
      <c r="I39" s="176">
        <f t="shared" si="10"/>
        <v>0</v>
      </c>
      <c r="J39" s="176">
        <f t="shared" si="10"/>
        <v>0</v>
      </c>
      <c r="K39" s="176">
        <f t="shared" si="10"/>
        <v>0</v>
      </c>
      <c r="L39" s="176">
        <f t="shared" si="10"/>
        <v>0</v>
      </c>
    </row>
    <row r="40" spans="1:14" ht="12.75" customHeight="1" x14ac:dyDescent="0.2">
      <c r="A40" s="62"/>
      <c r="B40" s="62"/>
      <c r="C40" s="62"/>
      <c r="D40" s="62"/>
      <c r="E40" s="119"/>
      <c r="F40" s="113"/>
      <c r="G40" s="119"/>
      <c r="H40" s="62"/>
      <c r="I40" s="62"/>
      <c r="J40" s="62"/>
      <c r="K40" s="62"/>
      <c r="L40" s="62"/>
    </row>
    <row r="41" spans="1:14" ht="12.75" customHeight="1" x14ac:dyDescent="0.2">
      <c r="A41" s="62" t="s">
        <v>210</v>
      </c>
      <c r="B41" s="62"/>
      <c r="C41" s="62"/>
      <c r="D41" s="62"/>
      <c r="E41" s="131" t="e">
        <f>E38/E36</f>
        <v>#DIV/0!</v>
      </c>
      <c r="F41" s="131" t="e">
        <f>F38/F36</f>
        <v>#DIV/0!</v>
      </c>
      <c r="G41" s="131" t="e">
        <f>G38/G36</f>
        <v>#DIV/0!</v>
      </c>
      <c r="H41" s="131"/>
      <c r="I41" s="131"/>
      <c r="J41" s="131"/>
      <c r="K41" s="131"/>
      <c r="L41" s="131"/>
    </row>
    <row r="43" spans="1:14" ht="12.75" customHeight="1" x14ac:dyDescent="0.2">
      <c r="A43" s="73" t="s">
        <v>249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</row>
    <row r="44" spans="1:14" ht="12.75" customHeight="1" x14ac:dyDescent="0.2">
      <c r="A44" s="62" t="s">
        <v>246</v>
      </c>
      <c r="B44" s="62"/>
      <c r="C44" s="62"/>
      <c r="D44" s="62"/>
      <c r="E44" s="62">
        <f>'Balance Sheet'!E47</f>
        <v>154.19999999999999</v>
      </c>
      <c r="F44" s="62">
        <f>'Balance Sheet'!F47</f>
        <v>146.5</v>
      </c>
      <c r="G44" s="62">
        <f>'Balance Sheet'!G47</f>
        <v>131.19999999999999</v>
      </c>
      <c r="H44" s="62" t="e">
        <f>'Balance Sheet'!H47</f>
        <v>#DIV/0!</v>
      </c>
      <c r="I44" s="62" t="e">
        <f>'Balance Sheet'!I47</f>
        <v>#DIV/0!</v>
      </c>
      <c r="J44" s="62" t="e">
        <f>'Balance Sheet'!J47</f>
        <v>#DIV/0!</v>
      </c>
      <c r="K44" s="62" t="e">
        <f>'Balance Sheet'!K47</f>
        <v>#DIV/0!</v>
      </c>
      <c r="L44" s="62" t="e">
        <f>'Balance Sheet'!L47</f>
        <v>#DIV/0!</v>
      </c>
    </row>
    <row r="45" spans="1:14" ht="12.75" customHeight="1" x14ac:dyDescent="0.2">
      <c r="A45" s="62" t="s">
        <v>247</v>
      </c>
      <c r="B45" s="62"/>
      <c r="C45" s="62"/>
      <c r="D45" s="62"/>
      <c r="E45" s="119">
        <f t="shared" ref="E45:L45" si="11">E39/E44</f>
        <v>0</v>
      </c>
      <c r="F45" s="119">
        <f t="shared" si="11"/>
        <v>0</v>
      </c>
      <c r="G45" s="119">
        <f t="shared" si="11"/>
        <v>0</v>
      </c>
      <c r="H45" s="119" t="e">
        <f t="shared" si="11"/>
        <v>#DIV/0!</v>
      </c>
      <c r="I45" s="119" t="e">
        <f t="shared" si="11"/>
        <v>#DIV/0!</v>
      </c>
      <c r="J45" s="119" t="e">
        <f t="shared" si="11"/>
        <v>#DIV/0!</v>
      </c>
      <c r="K45" s="119" t="e">
        <f t="shared" si="11"/>
        <v>#DIV/0!</v>
      </c>
      <c r="L45" s="119" t="e">
        <f t="shared" si="11"/>
        <v>#DIV/0!</v>
      </c>
    </row>
    <row r="46" spans="1:14" ht="12.75" customHeight="1" x14ac:dyDescent="0.2">
      <c r="A46" s="62" t="s">
        <v>248</v>
      </c>
      <c r="B46" s="62"/>
      <c r="C46" s="62"/>
      <c r="D46" s="62"/>
      <c r="E46" s="62"/>
      <c r="F46" s="273" t="e">
        <f>F45/E45-1</f>
        <v>#DIV/0!</v>
      </c>
      <c r="G46" s="273" t="e">
        <f t="shared" ref="G46:L46" si="12">G45/F45-1</f>
        <v>#DIV/0!</v>
      </c>
      <c r="H46" s="273" t="e">
        <f t="shared" si="12"/>
        <v>#DIV/0!</v>
      </c>
      <c r="I46" s="273" t="e">
        <f t="shared" si="12"/>
        <v>#DIV/0!</v>
      </c>
      <c r="J46" s="273" t="e">
        <f t="shared" si="12"/>
        <v>#DIV/0!</v>
      </c>
      <c r="K46" s="273" t="e">
        <f t="shared" si="12"/>
        <v>#DIV/0!</v>
      </c>
      <c r="L46" s="273" t="e">
        <f t="shared" si="12"/>
        <v>#DIV/0!</v>
      </c>
      <c r="M46" s="6"/>
      <c r="N46" s="6"/>
    </row>
    <row r="47" spans="1:14" ht="12.75" customHeight="1" x14ac:dyDescent="0.2">
      <c r="M47" s="6"/>
      <c r="N47" s="6"/>
    </row>
    <row r="48" spans="1:14" ht="12.75" customHeight="1" x14ac:dyDescent="0.2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6:6" ht="12.75" customHeight="1" x14ac:dyDescent="0.2">
      <c r="F49" s="6"/>
    </row>
  </sheetData>
  <conditionalFormatting sqref="E8:L39">
    <cfRule type="cellIs" dxfId="8" priority="1" operator="equal">
      <formula>0</formula>
    </cfRule>
  </conditionalFormatting>
  <pageMargins left="0.5" right="0.5" top="0.5" bottom="0.5" header="0.3" footer="0.3"/>
  <pageSetup fitToHeight="0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0"/>
  <sheetViews>
    <sheetView showGridLines="0" zoomScaleNormal="85" zoomScaleSheetLayoutView="85" workbookViewId="0">
      <selection activeCell="F15" sqref="F15"/>
    </sheetView>
  </sheetViews>
  <sheetFormatPr baseColWidth="10" defaultColWidth="10.6640625" defaultRowHeight="13" x14ac:dyDescent="0.2"/>
  <cols>
    <col min="1" max="4" width="10.5" style="1" customWidth="1"/>
    <col min="5" max="7" width="12.1640625" style="1" bestFit="1" customWidth="1"/>
    <col min="8" max="9" width="11.1640625" style="1" bestFit="1" customWidth="1"/>
    <col min="10" max="12" width="12.1640625" style="1" bestFit="1" customWidth="1"/>
    <col min="13" max="13" width="2.6640625" style="1" customWidth="1"/>
    <col min="14" max="14" width="40.6640625" style="1" customWidth="1"/>
    <col min="15" max="16384" width="10.6640625" style="1"/>
  </cols>
  <sheetData>
    <row r="1" spans="1:14" ht="18" customHeight="1" x14ac:dyDescent="0.2">
      <c r="A1" s="58" t="s">
        <v>276</v>
      </c>
      <c r="B1" s="58"/>
      <c r="C1" s="54"/>
      <c r="D1" s="55"/>
      <c r="E1" s="55"/>
      <c r="F1" s="55"/>
      <c r="G1" s="55"/>
      <c r="H1" s="55"/>
      <c r="I1" s="55"/>
      <c r="J1" s="55"/>
      <c r="K1" s="59"/>
      <c r="L1" s="60"/>
      <c r="M1" s="6"/>
      <c r="N1" s="6"/>
    </row>
    <row r="2" spans="1:14" ht="16" customHeight="1" x14ac:dyDescent="0.2">
      <c r="A2" s="56" t="s">
        <v>122</v>
      </c>
      <c r="B2" s="56"/>
      <c r="C2" s="56"/>
      <c r="D2" s="55"/>
      <c r="E2" s="55"/>
      <c r="F2" s="55"/>
      <c r="G2" s="55"/>
      <c r="H2" s="55"/>
      <c r="I2" s="55"/>
      <c r="J2" s="55"/>
      <c r="K2" s="162"/>
      <c r="L2" s="163"/>
      <c r="M2" s="6"/>
      <c r="N2" s="6"/>
    </row>
    <row r="3" spans="1:14" ht="12.7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"/>
      <c r="N3" s="6"/>
    </row>
    <row r="4" spans="1:14" ht="12.75" customHeight="1" x14ac:dyDescent="0.2">
      <c r="A4" s="62"/>
      <c r="B4" s="62"/>
      <c r="C4" s="62"/>
      <c r="D4" s="62"/>
      <c r="E4" s="63" t="s">
        <v>83</v>
      </c>
      <c r="F4" s="63"/>
      <c r="G4" s="63"/>
      <c r="H4" s="63"/>
      <c r="I4" s="64"/>
      <c r="J4" s="64"/>
      <c r="K4" s="64"/>
      <c r="L4" s="64"/>
      <c r="M4" s="6"/>
      <c r="N4" s="6"/>
    </row>
    <row r="5" spans="1:14" ht="12.75" customHeight="1" x14ac:dyDescent="0.2">
      <c r="A5" s="62"/>
      <c r="B5" s="62"/>
      <c r="C5" s="62"/>
      <c r="D5" s="62"/>
      <c r="E5" s="65" t="s">
        <v>77</v>
      </c>
      <c r="F5" s="65" t="s">
        <v>80</v>
      </c>
      <c r="G5" s="65" t="s">
        <v>79</v>
      </c>
      <c r="H5" s="65" t="s">
        <v>67</v>
      </c>
      <c r="I5" s="65" t="s">
        <v>70</v>
      </c>
      <c r="J5" s="65" t="s">
        <v>78</v>
      </c>
      <c r="K5" s="65" t="s">
        <v>81</v>
      </c>
      <c r="L5" s="65" t="s">
        <v>82</v>
      </c>
      <c r="M5" s="6"/>
      <c r="N5" s="6"/>
    </row>
    <row r="6" spans="1:14" ht="12.75" customHeight="1" x14ac:dyDescent="0.2">
      <c r="A6" s="110" t="s">
        <v>4</v>
      </c>
      <c r="B6" s="62"/>
      <c r="C6" s="62"/>
      <c r="D6" s="62"/>
      <c r="E6" s="153"/>
      <c r="F6" s="153"/>
      <c r="G6" s="153"/>
      <c r="H6" s="113"/>
      <c r="I6" s="113"/>
      <c r="J6" s="113"/>
      <c r="K6" s="113"/>
      <c r="L6" s="113"/>
      <c r="M6" s="4"/>
      <c r="N6" s="4"/>
    </row>
    <row r="7" spans="1:14" ht="12.75" customHeight="1" x14ac:dyDescent="0.2">
      <c r="A7" s="143" t="s">
        <v>102</v>
      </c>
      <c r="B7" s="62"/>
      <c r="C7" s="62"/>
      <c r="D7" s="62"/>
      <c r="E7" s="153"/>
      <c r="F7" s="153"/>
      <c r="G7" s="153"/>
      <c r="H7" s="113"/>
      <c r="I7" s="113"/>
      <c r="J7" s="113"/>
      <c r="K7" s="113"/>
      <c r="L7" s="113"/>
      <c r="M7" s="4"/>
      <c r="N7" s="5"/>
    </row>
    <row r="8" spans="1:14" ht="12.75" customHeight="1" x14ac:dyDescent="0.2">
      <c r="A8" s="270" t="s">
        <v>103</v>
      </c>
      <c r="B8" s="62"/>
      <c r="C8" s="62"/>
      <c r="D8" s="62"/>
      <c r="E8" s="221"/>
      <c r="F8" s="222"/>
      <c r="G8" s="222"/>
      <c r="H8" s="222"/>
      <c r="I8" s="222"/>
      <c r="J8" s="222"/>
      <c r="K8" s="222"/>
      <c r="L8" s="222"/>
      <c r="M8" s="4"/>
      <c r="N8" s="4"/>
    </row>
    <row r="9" spans="1:14" ht="14" x14ac:dyDescent="0.2">
      <c r="A9" s="270" t="s">
        <v>104</v>
      </c>
      <c r="B9" s="62"/>
      <c r="C9" s="62"/>
      <c r="D9" s="62"/>
      <c r="E9" s="113"/>
      <c r="F9" s="118"/>
      <c r="G9" s="118"/>
      <c r="H9" s="212"/>
      <c r="I9" s="212"/>
      <c r="J9" s="212"/>
      <c r="K9" s="212"/>
      <c r="L9" s="212"/>
      <c r="M9" s="6"/>
      <c r="N9" s="6"/>
    </row>
    <row r="10" spans="1:14" ht="12.75" customHeight="1" x14ac:dyDescent="0.2">
      <c r="A10" s="148" t="s">
        <v>159</v>
      </c>
      <c r="B10" s="74"/>
      <c r="C10" s="74"/>
      <c r="D10" s="74"/>
      <c r="E10" s="128"/>
      <c r="F10" s="135"/>
      <c r="G10" s="135"/>
      <c r="H10" s="135"/>
      <c r="I10" s="135"/>
      <c r="J10" s="135"/>
      <c r="K10" s="135"/>
      <c r="L10" s="135"/>
      <c r="M10" s="6"/>
      <c r="N10" s="6"/>
    </row>
    <row r="11" spans="1:14" ht="12.75" customHeight="1" x14ac:dyDescent="0.2">
      <c r="A11" s="147" t="s">
        <v>160</v>
      </c>
      <c r="B11" s="74"/>
      <c r="C11" s="74"/>
      <c r="D11" s="74"/>
      <c r="E11" s="128"/>
      <c r="F11" s="135"/>
      <c r="G11" s="135"/>
      <c r="H11" s="135"/>
      <c r="I11" s="135"/>
      <c r="J11" s="135"/>
      <c r="K11" s="135"/>
      <c r="L11" s="135"/>
      <c r="M11" s="6"/>
      <c r="N11" s="6"/>
    </row>
    <row r="12" spans="1:14" ht="12.75" customHeight="1" x14ac:dyDescent="0.2">
      <c r="A12" s="62" t="s">
        <v>161</v>
      </c>
      <c r="B12" s="62"/>
      <c r="C12" s="62"/>
      <c r="D12" s="62"/>
      <c r="E12" s="62"/>
      <c r="F12" s="124"/>
      <c r="G12" s="62"/>
      <c r="H12" s="124"/>
      <c r="I12" s="124"/>
      <c r="J12" s="124"/>
      <c r="K12" s="124"/>
      <c r="L12" s="124"/>
      <c r="M12" s="6"/>
      <c r="N12" s="6"/>
    </row>
    <row r="13" spans="1:14" ht="12.75" customHeight="1" x14ac:dyDescent="0.2">
      <c r="A13" s="62" t="s">
        <v>162</v>
      </c>
      <c r="B13" s="62"/>
      <c r="C13" s="62"/>
      <c r="D13" s="62"/>
      <c r="E13" s="62"/>
      <c r="F13" s="62"/>
      <c r="G13" s="62"/>
      <c r="H13" s="124"/>
      <c r="I13" s="124"/>
      <c r="J13" s="124"/>
      <c r="K13" s="124"/>
      <c r="L13" s="124"/>
      <c r="M13" s="6"/>
      <c r="N13" s="17"/>
    </row>
    <row r="14" spans="1:14" ht="12.75" customHeight="1" x14ac:dyDescent="0.2">
      <c r="A14" s="74" t="s">
        <v>105</v>
      </c>
      <c r="B14" s="74"/>
      <c r="C14" s="74"/>
      <c r="D14" s="74"/>
      <c r="E14" s="128"/>
      <c r="F14" s="135"/>
      <c r="G14" s="135"/>
      <c r="H14" s="135"/>
      <c r="I14" s="135"/>
      <c r="J14" s="135"/>
      <c r="K14" s="135"/>
      <c r="L14" s="135"/>
      <c r="M14" s="6"/>
      <c r="N14" s="6"/>
    </row>
    <row r="15" spans="1:14" ht="12.75" customHeight="1" x14ac:dyDescent="0.2">
      <c r="A15" s="67" t="s">
        <v>106</v>
      </c>
      <c r="B15" s="67"/>
      <c r="C15" s="67"/>
      <c r="D15" s="67"/>
      <c r="E15" s="114">
        <f>SUM(E8:E14)</f>
        <v>0</v>
      </c>
      <c r="F15" s="114">
        <f t="shared" ref="F15:L15" si="0">SUM(F8:F14)</f>
        <v>0</v>
      </c>
      <c r="G15" s="114">
        <f t="shared" si="0"/>
        <v>0</v>
      </c>
      <c r="H15" s="114">
        <f t="shared" si="0"/>
        <v>0</v>
      </c>
      <c r="I15" s="114">
        <f t="shared" si="0"/>
        <v>0</v>
      </c>
      <c r="J15" s="114">
        <f t="shared" si="0"/>
        <v>0</v>
      </c>
      <c r="K15" s="114">
        <f t="shared" si="0"/>
        <v>0</v>
      </c>
      <c r="L15" s="114">
        <f t="shared" si="0"/>
        <v>0</v>
      </c>
      <c r="M15" s="6"/>
      <c r="N15" s="6"/>
    </row>
    <row r="16" spans="1:14" ht="12.75" customHeight="1" x14ac:dyDescent="0.2">
      <c r="A16" s="62"/>
      <c r="B16" s="74"/>
      <c r="C16" s="74"/>
      <c r="D16" s="74"/>
      <c r="E16" s="128"/>
      <c r="F16" s="135"/>
      <c r="G16" s="135"/>
      <c r="H16" s="135"/>
      <c r="I16" s="135"/>
      <c r="J16" s="135"/>
      <c r="K16" s="135"/>
      <c r="L16" s="135"/>
      <c r="M16" s="6"/>
      <c r="N16" s="6"/>
    </row>
    <row r="17" spans="1:14" ht="12.75" customHeight="1" x14ac:dyDescent="0.2">
      <c r="A17" s="148" t="s">
        <v>107</v>
      </c>
      <c r="B17" s="74"/>
      <c r="C17" s="74"/>
      <c r="D17" s="74"/>
      <c r="E17" s="128"/>
      <c r="F17" s="128"/>
      <c r="G17" s="128"/>
      <c r="H17" s="128"/>
      <c r="I17" s="128"/>
      <c r="J17" s="128"/>
      <c r="K17" s="128"/>
      <c r="L17" s="128"/>
      <c r="M17" s="6"/>
      <c r="N17" s="6"/>
    </row>
    <row r="18" spans="1:14" ht="12.75" customHeight="1" x14ac:dyDescent="0.2">
      <c r="A18" s="66" t="s">
        <v>108</v>
      </c>
      <c r="B18" s="74"/>
      <c r="C18" s="74"/>
      <c r="D18" s="74"/>
      <c r="E18" s="128"/>
      <c r="F18" s="135"/>
      <c r="G18" s="135"/>
      <c r="H18" s="135"/>
      <c r="I18" s="135"/>
      <c r="J18" s="135"/>
      <c r="K18" s="135"/>
      <c r="L18" s="135"/>
      <c r="M18" s="6"/>
      <c r="N18" s="6"/>
    </row>
    <row r="19" spans="1:14" ht="12.75" customHeight="1" x14ac:dyDescent="0.2">
      <c r="A19" s="74" t="s">
        <v>109</v>
      </c>
      <c r="B19" s="74"/>
      <c r="C19" s="74"/>
      <c r="D19" s="74"/>
      <c r="E19" s="128"/>
      <c r="F19" s="135"/>
      <c r="G19" s="135"/>
      <c r="H19" s="135"/>
      <c r="I19" s="135"/>
      <c r="J19" s="135"/>
      <c r="K19" s="135"/>
      <c r="L19" s="135"/>
      <c r="M19" s="6"/>
      <c r="N19" s="6"/>
    </row>
    <row r="20" spans="1:14" ht="12.75" customHeight="1" x14ac:dyDescent="0.2">
      <c r="A20" s="151" t="s">
        <v>110</v>
      </c>
      <c r="B20" s="154"/>
      <c r="C20" s="154"/>
      <c r="D20" s="154"/>
      <c r="E20" s="155">
        <f>E15+SUM(E17:E19)</f>
        <v>0</v>
      </c>
      <c r="F20" s="155">
        <f t="shared" ref="F20:L20" si="1">F15+SUM(F17:F19)</f>
        <v>0</v>
      </c>
      <c r="G20" s="155">
        <f t="shared" si="1"/>
        <v>0</v>
      </c>
      <c r="H20" s="155">
        <f t="shared" si="1"/>
        <v>0</v>
      </c>
      <c r="I20" s="155">
        <f t="shared" si="1"/>
        <v>0</v>
      </c>
      <c r="J20" s="155">
        <f t="shared" si="1"/>
        <v>0</v>
      </c>
      <c r="K20" s="155">
        <f t="shared" si="1"/>
        <v>0</v>
      </c>
      <c r="L20" s="155">
        <f t="shared" si="1"/>
        <v>0</v>
      </c>
      <c r="M20" s="6"/>
      <c r="N20" s="6"/>
    </row>
    <row r="21" spans="1:14" ht="12.75" customHeight="1" x14ac:dyDescent="0.2">
      <c r="A21" s="74"/>
      <c r="B21" s="74"/>
      <c r="C21" s="74"/>
      <c r="D21" s="74"/>
      <c r="E21" s="128"/>
      <c r="F21" s="135"/>
      <c r="G21" s="135"/>
      <c r="H21" s="135"/>
      <c r="I21" s="135"/>
      <c r="J21" s="135"/>
      <c r="K21" s="135"/>
      <c r="L21" s="135"/>
      <c r="M21" s="6"/>
      <c r="N21" s="6"/>
    </row>
    <row r="22" spans="1:14" ht="12.75" customHeight="1" x14ac:dyDescent="0.2">
      <c r="A22" s="146" t="s">
        <v>111</v>
      </c>
      <c r="B22" s="74"/>
      <c r="C22" s="74"/>
      <c r="D22" s="74"/>
      <c r="E22" s="128"/>
      <c r="F22" s="135"/>
      <c r="G22" s="135"/>
      <c r="H22" s="135"/>
      <c r="I22" s="135"/>
      <c r="J22" s="135"/>
      <c r="K22" s="135"/>
      <c r="L22" s="135"/>
      <c r="M22" s="6"/>
      <c r="N22" s="6"/>
    </row>
    <row r="23" spans="1:14" ht="12.75" customHeight="1" x14ac:dyDescent="0.2">
      <c r="A23" s="147" t="s">
        <v>112</v>
      </c>
      <c r="B23" s="74"/>
      <c r="C23" s="74"/>
      <c r="D23" s="74"/>
      <c r="E23" s="128"/>
      <c r="F23" s="135"/>
      <c r="G23" s="135"/>
      <c r="H23" s="135"/>
      <c r="I23" s="135"/>
      <c r="J23" s="135"/>
      <c r="K23" s="135"/>
      <c r="L23" s="135"/>
      <c r="M23" s="6"/>
      <c r="N23" s="6"/>
    </row>
    <row r="24" spans="1:14" ht="12.75" customHeight="1" x14ac:dyDescent="0.2">
      <c r="A24" s="148" t="s">
        <v>163</v>
      </c>
      <c r="B24" s="74"/>
      <c r="C24" s="74"/>
      <c r="D24" s="74"/>
      <c r="E24" s="128"/>
      <c r="F24" s="135"/>
      <c r="G24" s="135"/>
      <c r="H24" s="135"/>
      <c r="I24" s="135"/>
      <c r="J24" s="135"/>
      <c r="K24" s="135"/>
      <c r="L24" s="135"/>
      <c r="M24" s="6"/>
      <c r="N24" s="6"/>
    </row>
    <row r="25" spans="1:14" ht="12.75" customHeight="1" x14ac:dyDescent="0.2">
      <c r="A25" s="270" t="s">
        <v>223</v>
      </c>
      <c r="B25" s="62"/>
      <c r="C25" s="62"/>
      <c r="D25" s="62"/>
      <c r="E25" s="113"/>
      <c r="F25" s="113"/>
      <c r="G25" s="113"/>
      <c r="H25" s="113"/>
      <c r="I25" s="113"/>
      <c r="J25" s="113"/>
      <c r="K25" s="113"/>
      <c r="L25" s="113"/>
      <c r="M25" s="6"/>
      <c r="N25" s="6"/>
    </row>
    <row r="26" spans="1:14" ht="12.75" customHeight="1" x14ac:dyDescent="0.2">
      <c r="A26" s="66" t="s">
        <v>113</v>
      </c>
      <c r="B26" s="74"/>
      <c r="C26" s="74"/>
      <c r="D26" s="74"/>
      <c r="E26" s="128"/>
      <c r="F26" s="135"/>
      <c r="G26" s="135"/>
      <c r="H26" s="213"/>
      <c r="I26" s="213"/>
      <c r="J26" s="213"/>
      <c r="K26" s="213"/>
      <c r="L26" s="213"/>
      <c r="M26" s="7"/>
      <c r="N26" s="6"/>
    </row>
    <row r="27" spans="1:14" ht="12.75" customHeight="1" x14ac:dyDescent="0.2">
      <c r="A27" s="62" t="s">
        <v>167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"/>
      <c r="N27" s="6"/>
    </row>
    <row r="28" spans="1:14" ht="12.75" customHeight="1" x14ac:dyDescent="0.2">
      <c r="A28" s="62" t="s">
        <v>164</v>
      </c>
      <c r="B28" s="62"/>
      <c r="C28" s="74"/>
      <c r="D28" s="74"/>
      <c r="E28" s="128"/>
      <c r="F28" s="135"/>
      <c r="G28" s="135"/>
      <c r="H28" s="213"/>
      <c r="I28" s="213"/>
      <c r="J28" s="213"/>
      <c r="K28" s="213"/>
      <c r="L28" s="213"/>
      <c r="M28" s="6"/>
      <c r="N28" s="6"/>
    </row>
    <row r="29" spans="1:14" ht="12.75" customHeight="1" x14ac:dyDescent="0.2">
      <c r="A29" s="74" t="s">
        <v>7</v>
      </c>
      <c r="B29" s="74"/>
      <c r="C29" s="74"/>
      <c r="D29" s="156"/>
      <c r="E29" s="128"/>
      <c r="F29" s="135"/>
      <c r="G29" s="135"/>
      <c r="H29" s="135"/>
      <c r="I29" s="135"/>
      <c r="J29" s="135"/>
      <c r="K29" s="135"/>
      <c r="L29" s="135"/>
      <c r="M29" s="6"/>
      <c r="N29" s="6"/>
    </row>
    <row r="30" spans="1:14" ht="12.75" customHeight="1" x14ac:dyDescent="0.2">
      <c r="A30" s="67" t="s">
        <v>114</v>
      </c>
      <c r="B30" s="157"/>
      <c r="C30" s="157"/>
      <c r="D30" s="157"/>
      <c r="E30" s="114">
        <f t="shared" ref="E30:L30" si="2">SUM(E23:E29)</f>
        <v>0</v>
      </c>
      <c r="F30" s="114">
        <f t="shared" si="2"/>
        <v>0</v>
      </c>
      <c r="G30" s="114">
        <f t="shared" si="2"/>
        <v>0</v>
      </c>
      <c r="H30" s="114">
        <f t="shared" si="2"/>
        <v>0</v>
      </c>
      <c r="I30" s="114">
        <f t="shared" si="2"/>
        <v>0</v>
      </c>
      <c r="J30" s="114">
        <f t="shared" si="2"/>
        <v>0</v>
      </c>
      <c r="K30" s="114">
        <f t="shared" si="2"/>
        <v>0</v>
      </c>
      <c r="L30" s="114">
        <f t="shared" si="2"/>
        <v>0</v>
      </c>
      <c r="M30" s="6"/>
      <c r="N30" s="6"/>
    </row>
    <row r="31" spans="1:14" ht="12.75" customHeight="1" x14ac:dyDescent="0.2">
      <c r="A31" s="62"/>
      <c r="B31" s="74"/>
      <c r="C31" s="74"/>
      <c r="D31" s="74"/>
      <c r="E31" s="128"/>
      <c r="F31" s="135"/>
      <c r="G31" s="135"/>
      <c r="H31" s="135"/>
      <c r="I31" s="135"/>
      <c r="J31" s="135"/>
      <c r="K31" s="135"/>
      <c r="L31" s="135"/>
      <c r="M31" s="6"/>
      <c r="N31" s="6"/>
    </row>
    <row r="32" spans="1:14" ht="12.75" customHeight="1" x14ac:dyDescent="0.2">
      <c r="A32" s="148" t="s">
        <v>115</v>
      </c>
      <c r="B32" s="74"/>
      <c r="C32" s="74"/>
      <c r="D32" s="74"/>
      <c r="E32" s="128"/>
      <c r="F32" s="135"/>
      <c r="G32" s="135"/>
      <c r="H32" s="135"/>
      <c r="I32" s="135"/>
      <c r="J32" s="135"/>
      <c r="K32" s="135"/>
      <c r="L32" s="135"/>
      <c r="M32" s="6"/>
      <c r="N32" s="6"/>
    </row>
    <row r="33" spans="1:14" ht="12.75" customHeight="1" x14ac:dyDescent="0.2">
      <c r="A33" s="74" t="s">
        <v>165</v>
      </c>
      <c r="B33" s="62"/>
      <c r="C33" s="62"/>
      <c r="D33" s="62"/>
      <c r="E33" s="62"/>
      <c r="F33" s="62"/>
      <c r="G33" s="124"/>
      <c r="H33" s="124"/>
      <c r="I33" s="124"/>
      <c r="J33" s="124"/>
      <c r="K33" s="124"/>
      <c r="L33" s="124"/>
      <c r="M33" s="6"/>
      <c r="N33" s="6"/>
    </row>
    <row r="34" spans="1:14" ht="12.75" customHeight="1" x14ac:dyDescent="0.2">
      <c r="A34" s="62" t="s">
        <v>168</v>
      </c>
      <c r="B34" s="62"/>
      <c r="C34" s="62"/>
      <c r="D34" s="62"/>
      <c r="E34" s="113"/>
      <c r="F34" s="118"/>
      <c r="G34" s="118"/>
      <c r="H34" s="118"/>
      <c r="I34" s="118"/>
      <c r="J34" s="118"/>
      <c r="K34" s="118"/>
      <c r="L34" s="118"/>
      <c r="M34" s="6"/>
      <c r="N34" s="6"/>
    </row>
    <row r="35" spans="1:14" ht="12.75" customHeight="1" x14ac:dyDescent="0.2">
      <c r="A35" s="144" t="s">
        <v>8</v>
      </c>
      <c r="B35" s="157"/>
      <c r="C35" s="157"/>
      <c r="D35" s="157"/>
      <c r="E35" s="114">
        <f t="shared" ref="E35:L35" si="3">SUM(E32:E34)+E30</f>
        <v>0</v>
      </c>
      <c r="F35" s="114">
        <f t="shared" si="3"/>
        <v>0</v>
      </c>
      <c r="G35" s="114">
        <f t="shared" si="3"/>
        <v>0</v>
      </c>
      <c r="H35" s="114">
        <f t="shared" si="3"/>
        <v>0</v>
      </c>
      <c r="I35" s="114">
        <f t="shared" si="3"/>
        <v>0</v>
      </c>
      <c r="J35" s="114">
        <f t="shared" si="3"/>
        <v>0</v>
      </c>
      <c r="K35" s="114">
        <f t="shared" si="3"/>
        <v>0</v>
      </c>
      <c r="L35" s="114">
        <f t="shared" si="3"/>
        <v>0</v>
      </c>
      <c r="M35" s="6"/>
      <c r="N35" s="6"/>
    </row>
    <row r="36" spans="1:14" ht="12.75" customHeight="1" x14ac:dyDescent="0.2">
      <c r="A36" s="62"/>
      <c r="B36" s="62"/>
      <c r="C36" s="62"/>
      <c r="D36" s="62"/>
      <c r="E36" s="113"/>
      <c r="F36" s="113"/>
      <c r="G36" s="113"/>
      <c r="H36" s="113"/>
      <c r="I36" s="113"/>
      <c r="J36" s="113"/>
      <c r="K36" s="113"/>
      <c r="L36" s="113"/>
      <c r="M36" s="6"/>
      <c r="N36" s="6"/>
    </row>
    <row r="37" spans="1:14" ht="12.75" customHeight="1" x14ac:dyDescent="0.2">
      <c r="A37" s="143" t="s">
        <v>116</v>
      </c>
      <c r="B37" s="62"/>
      <c r="C37" s="62"/>
      <c r="D37" s="62"/>
      <c r="E37" s="113"/>
      <c r="F37" s="113"/>
      <c r="G37" s="113"/>
      <c r="H37" s="113"/>
      <c r="I37" s="113"/>
      <c r="J37" s="113"/>
      <c r="K37" s="113"/>
      <c r="L37" s="113"/>
      <c r="M37" s="6"/>
      <c r="N37" s="6"/>
    </row>
    <row r="38" spans="1:14" ht="12.75" customHeight="1" x14ac:dyDescent="0.2">
      <c r="A38" s="67" t="s">
        <v>120</v>
      </c>
      <c r="B38" s="157"/>
      <c r="C38" s="157"/>
      <c r="D38" s="157"/>
      <c r="E38" s="114">
        <v>4760.2</v>
      </c>
      <c r="F38" s="114">
        <v>5071.8</v>
      </c>
      <c r="G38" s="114">
        <v>4875.2</v>
      </c>
      <c r="H38" s="114">
        <f>G38+'Cash Flow Statement'!H9+'Cash Flow Statement'!H37+'Cash Flow Statement'!H35</f>
        <v>4875.2</v>
      </c>
      <c r="I38" s="114">
        <f>H38+'Cash Flow Statement'!I9+'Cash Flow Statement'!I37+'Cash Flow Statement'!I35</f>
        <v>4875.2</v>
      </c>
      <c r="J38" s="114">
        <f>I38+'Cash Flow Statement'!J9+'Cash Flow Statement'!J37+'Cash Flow Statement'!J35</f>
        <v>4875.2</v>
      </c>
      <c r="K38" s="114">
        <f>J38+'Cash Flow Statement'!K9+'Cash Flow Statement'!K37+'Cash Flow Statement'!K35</f>
        <v>4875.2</v>
      </c>
      <c r="L38" s="114">
        <f>K38+'Cash Flow Statement'!L9+'Cash Flow Statement'!L37+'Cash Flow Statement'!L35</f>
        <v>4875.2</v>
      </c>
      <c r="M38" s="6"/>
      <c r="N38" s="6"/>
    </row>
    <row r="39" spans="1:14" ht="12.75" customHeight="1" x14ac:dyDescent="0.2">
      <c r="A39" s="62" t="s">
        <v>121</v>
      </c>
      <c r="B39" s="62"/>
      <c r="C39" s="62"/>
      <c r="D39" s="62"/>
      <c r="E39" s="113"/>
      <c r="F39" s="113"/>
      <c r="G39" s="113"/>
      <c r="H39" s="205"/>
      <c r="I39" s="205"/>
      <c r="J39" s="205"/>
      <c r="K39" s="205"/>
      <c r="L39" s="205"/>
      <c r="M39" s="6"/>
      <c r="N39" s="6"/>
    </row>
    <row r="40" spans="1:14" ht="12.75" customHeight="1" x14ac:dyDescent="0.2">
      <c r="A40" s="144" t="s">
        <v>117</v>
      </c>
      <c r="B40" s="67"/>
      <c r="C40" s="67"/>
      <c r="D40" s="67"/>
      <c r="E40" s="114">
        <f t="shared" ref="E40:L40" si="4">SUM(E38,E39)</f>
        <v>4760.2</v>
      </c>
      <c r="F40" s="114">
        <f t="shared" si="4"/>
        <v>5071.8</v>
      </c>
      <c r="G40" s="114">
        <f t="shared" si="4"/>
        <v>4875.2</v>
      </c>
      <c r="H40" s="114">
        <f t="shared" si="4"/>
        <v>4875.2</v>
      </c>
      <c r="I40" s="114">
        <f t="shared" si="4"/>
        <v>4875.2</v>
      </c>
      <c r="J40" s="114">
        <f t="shared" si="4"/>
        <v>4875.2</v>
      </c>
      <c r="K40" s="114">
        <f t="shared" si="4"/>
        <v>4875.2</v>
      </c>
      <c r="L40" s="114">
        <f t="shared" si="4"/>
        <v>4875.2</v>
      </c>
      <c r="M40" s="6"/>
      <c r="N40" s="6"/>
    </row>
    <row r="41" spans="1:14" ht="12.75" customHeight="1" x14ac:dyDescent="0.2">
      <c r="A41" s="62"/>
      <c r="B41" s="62"/>
      <c r="C41" s="62"/>
      <c r="D41" s="62"/>
      <c r="E41" s="113"/>
      <c r="F41" s="113"/>
      <c r="G41" s="113"/>
      <c r="H41" s="113"/>
      <c r="I41" s="113"/>
      <c r="J41" s="113"/>
      <c r="K41" s="113"/>
      <c r="L41" s="113"/>
      <c r="M41" s="6"/>
      <c r="N41" s="6"/>
    </row>
    <row r="42" spans="1:14" ht="12.75" customHeight="1" x14ac:dyDescent="0.2">
      <c r="A42" s="158" t="s">
        <v>118</v>
      </c>
      <c r="B42" s="159"/>
      <c r="C42" s="159"/>
      <c r="D42" s="159"/>
      <c r="E42" s="160">
        <f t="shared" ref="E42:L42" si="5">E35+E40</f>
        <v>4760.2</v>
      </c>
      <c r="F42" s="160">
        <f t="shared" si="5"/>
        <v>5071.8</v>
      </c>
      <c r="G42" s="160">
        <f t="shared" si="5"/>
        <v>4875.2</v>
      </c>
      <c r="H42" s="160">
        <f t="shared" si="5"/>
        <v>4875.2</v>
      </c>
      <c r="I42" s="160">
        <f t="shared" si="5"/>
        <v>4875.2</v>
      </c>
      <c r="J42" s="160">
        <f t="shared" si="5"/>
        <v>4875.2</v>
      </c>
      <c r="K42" s="160">
        <f t="shared" si="5"/>
        <v>4875.2</v>
      </c>
      <c r="L42" s="160">
        <f t="shared" si="5"/>
        <v>4875.2</v>
      </c>
      <c r="M42" s="6"/>
      <c r="N42" s="6"/>
    </row>
    <row r="43" spans="1:14" ht="12.75" customHeight="1" x14ac:dyDescent="0.2">
      <c r="A43" s="69" t="s">
        <v>119</v>
      </c>
      <c r="B43" s="69"/>
      <c r="C43" s="69"/>
      <c r="D43" s="69"/>
      <c r="E43" s="161">
        <f t="shared" ref="E43:L43" si="6">E20-E42</f>
        <v>-4760.2</v>
      </c>
      <c r="F43" s="161">
        <f t="shared" si="6"/>
        <v>-5071.8</v>
      </c>
      <c r="G43" s="161">
        <f t="shared" si="6"/>
        <v>-4875.2</v>
      </c>
      <c r="H43" s="161">
        <f t="shared" si="6"/>
        <v>-4875.2</v>
      </c>
      <c r="I43" s="161">
        <f t="shared" si="6"/>
        <v>-4875.2</v>
      </c>
      <c r="J43" s="161">
        <f t="shared" si="6"/>
        <v>-4875.2</v>
      </c>
      <c r="K43" s="161">
        <f t="shared" si="6"/>
        <v>-4875.2</v>
      </c>
      <c r="L43" s="161">
        <f t="shared" si="6"/>
        <v>-4875.2</v>
      </c>
      <c r="M43" s="6"/>
      <c r="N43" s="6"/>
    </row>
    <row r="44" spans="1:14" ht="12.75" customHeight="1" x14ac:dyDescent="0.2">
      <c r="M44" s="6"/>
      <c r="N44" s="6"/>
    </row>
    <row r="45" spans="1:14" ht="12.75" customHeight="1" x14ac:dyDescent="0.2">
      <c r="A45" s="73" t="s">
        <v>249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4" ht="12.75" customHeight="1" x14ac:dyDescent="0.2">
      <c r="A46" s="74" t="s">
        <v>230</v>
      </c>
      <c r="B46" s="74"/>
      <c r="C46" s="74"/>
      <c r="D46" s="74"/>
      <c r="E46" s="218" t="e">
        <f>(E32-E8)/'Income Statement'!E24</f>
        <v>#DIV/0!</v>
      </c>
      <c r="F46" s="218" t="e">
        <f>(F32-F8)/'Income Statement'!F24</f>
        <v>#DIV/0!</v>
      </c>
      <c r="G46" s="218" t="e">
        <f>(G32-G8)/'Income Statement'!G24</f>
        <v>#DIV/0!</v>
      </c>
      <c r="H46" s="218" t="e">
        <f>(H32-H8)/'Income Statement'!H24</f>
        <v>#DIV/0!</v>
      </c>
      <c r="I46" s="218" t="e">
        <f>(I32-I8)/'Income Statement'!I24</f>
        <v>#DIV/0!</v>
      </c>
      <c r="J46" s="218" t="e">
        <f>(J32-J8)/'Income Statement'!J24</f>
        <v>#DIV/0!</v>
      </c>
      <c r="K46" s="218" t="e">
        <f>(K32-K8)/'Income Statement'!K24</f>
        <v>#DIV/0!</v>
      </c>
      <c r="L46" s="218" t="e">
        <f>(L32-L8)/'Income Statement'!L24</f>
        <v>#DIV/0!</v>
      </c>
    </row>
    <row r="47" spans="1:14" ht="12.75" customHeight="1" x14ac:dyDescent="0.2">
      <c r="A47" s="62" t="s">
        <v>227</v>
      </c>
      <c r="B47" s="62"/>
      <c r="C47" s="62"/>
      <c r="D47" s="62"/>
      <c r="E47" s="113">
        <v>154.19999999999999</v>
      </c>
      <c r="F47" s="113">
        <v>146.5</v>
      </c>
      <c r="G47" s="113">
        <v>131.19999999999999</v>
      </c>
      <c r="H47" s="113" t="e">
        <f>G47+('Cash Flow Statement'!H35/DCF!$N$25)</f>
        <v>#DIV/0!</v>
      </c>
      <c r="I47" s="113" t="e">
        <f>H47+('Cash Flow Statement'!I35/DCF!$N$25)</f>
        <v>#DIV/0!</v>
      </c>
      <c r="J47" s="113" t="e">
        <f>I47+('Cash Flow Statement'!J35/DCF!$N$25)</f>
        <v>#DIV/0!</v>
      </c>
      <c r="K47" s="113" t="e">
        <f>J47+('Cash Flow Statement'!K35/DCF!$N$25)</f>
        <v>#DIV/0!</v>
      </c>
      <c r="L47" s="113" t="e">
        <f>K47+('Cash Flow Statement'!L35/DCF!$N$25)</f>
        <v>#DIV/0!</v>
      </c>
    </row>
    <row r="48" spans="1:14" s="278" customFormat="1" ht="12.75" customHeight="1" x14ac:dyDescent="0.2">
      <c r="A48" s="278" t="s">
        <v>252</v>
      </c>
      <c r="F48" s="278">
        <f>F47/E47-1</f>
        <v>-4.9935149156938974E-2</v>
      </c>
      <c r="G48" s="278">
        <f t="shared" ref="G48:L48" si="7">G47/F47-1</f>
        <v>-0.10443686006825947</v>
      </c>
      <c r="H48" s="278" t="e">
        <f t="shared" si="7"/>
        <v>#DIV/0!</v>
      </c>
      <c r="I48" s="278" t="e">
        <f t="shared" si="7"/>
        <v>#DIV/0!</v>
      </c>
      <c r="J48" s="278" t="e">
        <f t="shared" si="7"/>
        <v>#DIV/0!</v>
      </c>
      <c r="K48" s="278" t="e">
        <f t="shared" si="7"/>
        <v>#DIV/0!</v>
      </c>
      <c r="L48" s="278" t="e">
        <f t="shared" si="7"/>
        <v>#DIV/0!</v>
      </c>
    </row>
    <row r="49" ht="12.75" customHeight="1" x14ac:dyDescent="0.2"/>
    <row r="50" ht="12.75" customHeight="1" x14ac:dyDescent="0.2"/>
  </sheetData>
  <conditionalFormatting sqref="E8:L26 E28:L32 E34:L43">
    <cfRule type="cellIs" dxfId="7" priority="2" operator="equal">
      <formula>0</formula>
    </cfRule>
  </conditionalFormatting>
  <conditionalFormatting sqref="E23:L29">
    <cfRule type="cellIs" dxfId="6" priority="1" operator="equal">
      <formula>0</formula>
    </cfRule>
  </conditionalFormatting>
  <pageMargins left="0.5" right="0.5" top="0.5" bottom="0.5" header="0.3" footer="0.3"/>
  <pageSetup fitToHeight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3"/>
  <sheetViews>
    <sheetView showGridLines="0" zoomScale="116" zoomScaleNormal="116" zoomScaleSheetLayoutView="85" workbookViewId="0">
      <selection activeCell="H31" sqref="H31"/>
    </sheetView>
  </sheetViews>
  <sheetFormatPr baseColWidth="10" defaultColWidth="10.6640625" defaultRowHeight="13" x14ac:dyDescent="0.2"/>
  <cols>
    <col min="1" max="3" width="10.5" style="1" customWidth="1"/>
    <col min="4" max="4" width="16.5" style="1" customWidth="1"/>
    <col min="5" max="6" width="10.5" style="1" customWidth="1"/>
    <col min="7" max="7" width="11.5" style="1" bestFit="1" customWidth="1"/>
    <col min="8" max="8" width="12" style="1" bestFit="1" customWidth="1"/>
    <col min="9" max="9" width="12.33203125" style="1" bestFit="1" customWidth="1"/>
    <col min="10" max="12" width="12.1640625" style="1" bestFit="1" customWidth="1"/>
    <col min="13" max="13" width="2.6640625" style="1" customWidth="1"/>
    <col min="14" max="14" width="40.6640625" style="1" customWidth="1"/>
    <col min="15" max="16384" width="10.6640625" style="1"/>
  </cols>
  <sheetData>
    <row r="1" spans="1:14" ht="18" customHeight="1" x14ac:dyDescent="0.2">
      <c r="A1" s="58" t="s">
        <v>276</v>
      </c>
      <c r="B1" s="58"/>
      <c r="C1" s="54"/>
      <c r="D1" s="55"/>
      <c r="E1" s="55"/>
      <c r="F1" s="55"/>
      <c r="G1" s="55"/>
      <c r="H1" s="55"/>
      <c r="I1" s="55"/>
      <c r="J1" s="55"/>
      <c r="K1" s="59"/>
      <c r="L1" s="60"/>
      <c r="M1" s="6"/>
      <c r="N1" s="6"/>
    </row>
    <row r="2" spans="1:14" ht="16" customHeight="1" x14ac:dyDescent="0.2">
      <c r="A2" s="56" t="s">
        <v>123</v>
      </c>
      <c r="B2" s="56"/>
      <c r="C2" s="56"/>
      <c r="D2" s="55"/>
      <c r="E2" s="55"/>
      <c r="F2" s="55"/>
      <c r="G2" s="55"/>
      <c r="H2" s="55"/>
      <c r="I2" s="55"/>
      <c r="J2" s="55"/>
      <c r="K2" s="162"/>
      <c r="L2" s="163"/>
      <c r="M2" s="6"/>
      <c r="N2" s="6"/>
    </row>
    <row r="3" spans="1:14" ht="12.7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"/>
      <c r="N3" s="6"/>
    </row>
    <row r="4" spans="1:14" ht="12.75" customHeight="1" x14ac:dyDescent="0.2">
      <c r="A4" s="62"/>
      <c r="B4" s="62"/>
      <c r="C4" s="62"/>
      <c r="D4" s="62"/>
      <c r="E4" s="63" t="s">
        <v>83</v>
      </c>
      <c r="F4" s="63"/>
      <c r="G4" s="63"/>
      <c r="H4" s="63"/>
      <c r="I4" s="64"/>
      <c r="J4" s="64"/>
      <c r="K4" s="64"/>
      <c r="L4" s="64"/>
      <c r="M4" s="6"/>
      <c r="N4" s="6"/>
    </row>
    <row r="5" spans="1:14" ht="12.75" customHeight="1" x14ac:dyDescent="0.2">
      <c r="A5" s="62"/>
      <c r="B5" s="62"/>
      <c r="C5" s="62"/>
      <c r="D5" s="62"/>
      <c r="E5" s="65" t="s">
        <v>77</v>
      </c>
      <c r="F5" s="65" t="s">
        <v>80</v>
      </c>
      <c r="G5" s="65" t="s">
        <v>79</v>
      </c>
      <c r="H5" s="65" t="s">
        <v>67</v>
      </c>
      <c r="I5" s="65" t="s">
        <v>70</v>
      </c>
      <c r="J5" s="65" t="s">
        <v>78</v>
      </c>
      <c r="K5" s="65" t="s">
        <v>81</v>
      </c>
      <c r="L5" s="65" t="s">
        <v>82</v>
      </c>
      <c r="M5" s="6"/>
      <c r="N5" s="6"/>
    </row>
    <row r="6" spans="1:14" ht="12.75" customHeight="1" x14ac:dyDescent="0.2">
      <c r="A6" s="110" t="s">
        <v>9</v>
      </c>
      <c r="B6" s="62"/>
      <c r="C6" s="62"/>
      <c r="D6" s="62"/>
      <c r="E6" s="111"/>
      <c r="F6" s="111"/>
      <c r="G6" s="111"/>
      <c r="H6" s="62"/>
      <c r="I6" s="62"/>
      <c r="J6" s="62"/>
      <c r="K6" s="62"/>
      <c r="L6" s="62"/>
      <c r="M6" s="4"/>
      <c r="N6" s="4"/>
    </row>
    <row r="7" spans="1:14" ht="12.75" customHeight="1" x14ac:dyDescent="0.2">
      <c r="A7" s="62"/>
      <c r="B7" s="62"/>
      <c r="C7" s="62"/>
      <c r="D7" s="62"/>
      <c r="E7" s="217"/>
      <c r="F7" s="217"/>
      <c r="G7" s="217"/>
      <c r="H7" s="62"/>
      <c r="I7" s="62"/>
      <c r="J7" s="62"/>
      <c r="K7" s="62"/>
      <c r="L7" s="62"/>
      <c r="M7" s="4"/>
      <c r="N7" s="5"/>
    </row>
    <row r="8" spans="1:14" ht="14" x14ac:dyDescent="0.2">
      <c r="A8" s="143" t="s">
        <v>138</v>
      </c>
      <c r="B8" s="62"/>
      <c r="C8" s="62"/>
      <c r="D8" s="62"/>
      <c r="E8" s="62"/>
      <c r="F8" s="62"/>
      <c r="G8" s="119"/>
      <c r="H8" s="62"/>
      <c r="I8" s="62"/>
      <c r="J8" s="62"/>
      <c r="K8" s="62"/>
      <c r="L8" s="62"/>
      <c r="M8" s="4"/>
      <c r="N8" s="4"/>
    </row>
    <row r="9" spans="1:14" ht="14" x14ac:dyDescent="0.2">
      <c r="A9" s="74" t="s">
        <v>47</v>
      </c>
      <c r="B9" s="74"/>
      <c r="C9" s="74"/>
      <c r="D9" s="74"/>
      <c r="E9" s="216"/>
      <c r="F9" s="216"/>
      <c r="G9" s="216"/>
      <c r="H9" s="216"/>
      <c r="I9" s="216"/>
      <c r="J9" s="216"/>
      <c r="K9" s="216"/>
      <c r="L9" s="216"/>
      <c r="M9" s="6"/>
      <c r="N9" s="6"/>
    </row>
    <row r="10" spans="1:14" ht="14" x14ac:dyDescent="0.2">
      <c r="A10" s="74" t="s">
        <v>129</v>
      </c>
      <c r="B10" s="74"/>
      <c r="C10" s="74"/>
      <c r="D10" s="74"/>
      <c r="E10" s="128"/>
      <c r="F10" s="128"/>
      <c r="G10" s="128"/>
      <c r="H10" s="128"/>
      <c r="I10" s="128"/>
      <c r="J10" s="128"/>
      <c r="K10" s="128"/>
      <c r="L10" s="128"/>
      <c r="M10" s="6"/>
      <c r="N10" s="6"/>
    </row>
    <row r="11" spans="1:14" ht="14" x14ac:dyDescent="0.2">
      <c r="A11" s="74" t="s">
        <v>128</v>
      </c>
      <c r="B11" s="74"/>
      <c r="C11" s="74"/>
      <c r="D11" s="74"/>
      <c r="E11" s="128"/>
      <c r="F11" s="128"/>
      <c r="G11" s="128"/>
      <c r="H11" s="213"/>
      <c r="I11" s="213"/>
      <c r="J11" s="213"/>
      <c r="K11" s="213"/>
      <c r="L11" s="213"/>
      <c r="M11" s="6"/>
      <c r="N11" s="6"/>
    </row>
    <row r="12" spans="1:14" ht="14" x14ac:dyDescent="0.2">
      <c r="A12" s="66" t="s">
        <v>130</v>
      </c>
      <c r="B12" s="74"/>
      <c r="C12" s="74"/>
      <c r="D12" s="74"/>
      <c r="E12" s="128"/>
      <c r="F12" s="128"/>
      <c r="G12" s="128"/>
      <c r="H12" s="213"/>
      <c r="I12" s="213"/>
      <c r="J12" s="213"/>
      <c r="K12" s="213"/>
      <c r="L12" s="213"/>
      <c r="M12" s="6"/>
      <c r="N12" s="6"/>
    </row>
    <row r="13" spans="1:14" ht="14" x14ac:dyDescent="0.2">
      <c r="A13" s="74" t="s">
        <v>131</v>
      </c>
      <c r="B13" s="74"/>
      <c r="C13" s="74"/>
      <c r="D13" s="74"/>
      <c r="E13" s="128"/>
      <c r="F13" s="128"/>
      <c r="G13" s="128"/>
      <c r="H13" s="213"/>
      <c r="I13" s="213"/>
      <c r="J13" s="213"/>
      <c r="K13" s="213"/>
      <c r="L13" s="213"/>
      <c r="M13" s="6"/>
      <c r="N13" s="6"/>
    </row>
    <row r="14" spans="1:14" ht="14" x14ac:dyDescent="0.2">
      <c r="A14" s="66" t="s">
        <v>132</v>
      </c>
      <c r="B14" s="74"/>
      <c r="C14" s="74"/>
      <c r="D14" s="74"/>
      <c r="E14" s="128"/>
      <c r="F14" s="128"/>
      <c r="G14" s="128"/>
      <c r="H14" s="213"/>
      <c r="I14" s="213"/>
      <c r="J14" s="213"/>
      <c r="K14" s="213"/>
      <c r="L14" s="213"/>
      <c r="M14" s="6"/>
      <c r="N14" s="6"/>
    </row>
    <row r="15" spans="1:14" ht="14" x14ac:dyDescent="0.2">
      <c r="A15" s="74" t="s">
        <v>193</v>
      </c>
      <c r="B15" s="74"/>
      <c r="C15" s="74"/>
      <c r="D15" s="74"/>
      <c r="E15" s="128"/>
      <c r="F15" s="128"/>
      <c r="G15" s="128"/>
      <c r="H15" s="128"/>
      <c r="I15" s="128"/>
      <c r="J15" s="128"/>
      <c r="K15" s="128"/>
      <c r="L15" s="128"/>
      <c r="M15" s="6"/>
      <c r="N15" s="6"/>
    </row>
    <row r="16" spans="1:14" ht="14" x14ac:dyDescent="0.2">
      <c r="A16" s="74" t="s">
        <v>133</v>
      </c>
      <c r="B16" s="74"/>
      <c r="C16" s="74"/>
      <c r="D16" s="74"/>
      <c r="E16" s="128"/>
      <c r="F16" s="128"/>
      <c r="G16" s="128"/>
      <c r="H16" s="149"/>
      <c r="I16" s="149"/>
      <c r="J16" s="149"/>
      <c r="K16" s="149"/>
      <c r="L16" s="149"/>
      <c r="M16" s="6"/>
      <c r="N16" s="6"/>
    </row>
    <row r="17" spans="1:14" ht="14" x14ac:dyDescent="0.2">
      <c r="A17" s="74" t="s">
        <v>134</v>
      </c>
      <c r="B17" s="74"/>
      <c r="C17" s="74"/>
      <c r="D17" s="74"/>
      <c r="E17" s="128"/>
      <c r="F17" s="128"/>
      <c r="G17" s="128"/>
      <c r="H17" s="135"/>
      <c r="I17" s="135"/>
      <c r="J17" s="135"/>
      <c r="K17" s="135"/>
      <c r="L17" s="135"/>
      <c r="M17" s="6"/>
      <c r="N17" s="6"/>
    </row>
    <row r="18" spans="1:14" ht="14" x14ac:dyDescent="0.2">
      <c r="A18" s="74" t="s">
        <v>135</v>
      </c>
      <c r="B18" s="74"/>
      <c r="C18" s="74"/>
      <c r="D18" s="74"/>
      <c r="E18" s="128"/>
      <c r="F18" s="128"/>
      <c r="G18" s="128"/>
      <c r="H18" s="213"/>
      <c r="I18" s="213"/>
      <c r="J18" s="213"/>
      <c r="K18" s="213"/>
      <c r="L18" s="213"/>
      <c r="M18" s="6"/>
      <c r="N18" s="6"/>
    </row>
    <row r="19" spans="1:14" ht="14" x14ac:dyDescent="0.2">
      <c r="A19" s="74" t="s">
        <v>136</v>
      </c>
      <c r="B19" s="74"/>
      <c r="C19" s="74"/>
      <c r="D19" s="74"/>
      <c r="E19" s="128"/>
      <c r="F19" s="128"/>
      <c r="G19" s="128"/>
      <c r="H19" s="272"/>
      <c r="I19" s="272"/>
      <c r="J19" s="272"/>
      <c r="K19" s="272"/>
      <c r="L19" s="272"/>
      <c r="M19" s="6"/>
      <c r="N19" s="6"/>
    </row>
    <row r="20" spans="1:14" ht="12.75" customHeight="1" x14ac:dyDescent="0.2">
      <c r="A20" s="144" t="s">
        <v>137</v>
      </c>
      <c r="B20" s="144"/>
      <c r="C20" s="144"/>
      <c r="D20" s="144"/>
      <c r="E20" s="145">
        <f t="shared" ref="E20:L20" si="0">SUM(E9:E19)</f>
        <v>0</v>
      </c>
      <c r="F20" s="145">
        <f t="shared" si="0"/>
        <v>0</v>
      </c>
      <c r="G20" s="145">
        <f t="shared" si="0"/>
        <v>0</v>
      </c>
      <c r="H20" s="145">
        <f>SUM(H9:H19)</f>
        <v>0</v>
      </c>
      <c r="I20" s="145">
        <f t="shared" si="0"/>
        <v>0</v>
      </c>
      <c r="J20" s="145">
        <f t="shared" si="0"/>
        <v>0</v>
      </c>
      <c r="K20" s="145">
        <f t="shared" si="0"/>
        <v>0</v>
      </c>
      <c r="L20" s="145">
        <f t="shared" si="0"/>
        <v>0</v>
      </c>
      <c r="M20" s="6"/>
      <c r="N20" s="6"/>
    </row>
    <row r="21" spans="1:14" ht="12.75" customHeight="1" x14ac:dyDescent="0.2">
      <c r="A21" s="66"/>
      <c r="B21" s="74"/>
      <c r="C21" s="74"/>
      <c r="D21" s="74"/>
      <c r="E21" s="128"/>
      <c r="F21" s="128"/>
      <c r="G21" s="128"/>
      <c r="H21" s="135"/>
      <c r="I21" s="135"/>
      <c r="J21" s="135"/>
      <c r="K21" s="135"/>
      <c r="L21" s="135"/>
      <c r="M21" s="6"/>
      <c r="N21" s="6"/>
    </row>
    <row r="22" spans="1:14" ht="12.75" customHeight="1" x14ac:dyDescent="0.2">
      <c r="A22" s="146" t="s">
        <v>139</v>
      </c>
      <c r="B22" s="74"/>
      <c r="C22" s="74"/>
      <c r="D22" s="74"/>
      <c r="E22" s="128"/>
      <c r="F22" s="128"/>
      <c r="G22" s="128"/>
      <c r="H22" s="135"/>
      <c r="I22" s="135"/>
      <c r="J22" s="135"/>
      <c r="K22" s="135"/>
      <c r="L22" s="135"/>
      <c r="M22" s="6"/>
      <c r="N22" s="6"/>
    </row>
    <row r="23" spans="1:14" ht="14" x14ac:dyDescent="0.2">
      <c r="A23" s="147" t="s">
        <v>140</v>
      </c>
      <c r="B23" s="148"/>
      <c r="C23" s="148"/>
      <c r="D23" s="148"/>
      <c r="E23" s="149"/>
      <c r="F23" s="149"/>
      <c r="G23" s="149"/>
      <c r="H23" s="149"/>
      <c r="I23" s="149"/>
      <c r="J23" s="149"/>
      <c r="K23" s="149"/>
      <c r="L23" s="149"/>
      <c r="M23" s="6"/>
      <c r="N23" s="6"/>
    </row>
    <row r="24" spans="1:14" ht="14" x14ac:dyDescent="0.2">
      <c r="A24" s="74" t="s">
        <v>142</v>
      </c>
      <c r="B24" s="74"/>
      <c r="C24" s="74"/>
      <c r="D24" s="74"/>
      <c r="E24" s="128"/>
      <c r="F24" s="128"/>
      <c r="G24" s="128"/>
      <c r="H24" s="213"/>
      <c r="I24" s="213"/>
      <c r="J24" s="213"/>
      <c r="K24" s="213"/>
      <c r="L24" s="213"/>
      <c r="M24" s="6"/>
      <c r="N24" s="6"/>
    </row>
    <row r="25" spans="1:14" ht="14" x14ac:dyDescent="0.2">
      <c r="A25" s="74" t="s">
        <v>141</v>
      </c>
      <c r="B25" s="74"/>
      <c r="C25" s="74"/>
      <c r="D25" s="74"/>
      <c r="E25" s="128"/>
      <c r="F25" s="128"/>
      <c r="G25" s="128"/>
      <c r="H25" s="213"/>
      <c r="I25" s="213"/>
      <c r="J25" s="213"/>
      <c r="K25" s="213"/>
      <c r="L25" s="213"/>
      <c r="M25" s="7"/>
      <c r="N25" s="6"/>
    </row>
    <row r="26" spans="1:14" ht="14" x14ac:dyDescent="0.2">
      <c r="A26" s="62" t="s">
        <v>229</v>
      </c>
      <c r="E26" s="128"/>
      <c r="F26" s="128"/>
      <c r="G26" s="128"/>
      <c r="H26" s="128"/>
      <c r="I26" s="128"/>
      <c r="J26" s="128"/>
      <c r="K26" s="128"/>
      <c r="L26" s="128"/>
      <c r="M26" s="6"/>
      <c r="N26" s="6"/>
    </row>
    <row r="27" spans="1:14" ht="14" x14ac:dyDescent="0.2">
      <c r="A27" s="74" t="s">
        <v>143</v>
      </c>
      <c r="B27" s="74"/>
      <c r="C27" s="74"/>
      <c r="D27" s="74"/>
      <c r="E27" s="128"/>
      <c r="F27" s="128"/>
      <c r="G27" s="128"/>
      <c r="H27" s="213"/>
      <c r="I27" s="213"/>
      <c r="J27" s="213"/>
      <c r="K27" s="213"/>
      <c r="L27" s="213"/>
      <c r="M27" s="6"/>
      <c r="N27" s="6"/>
    </row>
    <row r="28" spans="1:14" ht="14" x14ac:dyDescent="0.2">
      <c r="A28" s="144" t="s">
        <v>144</v>
      </c>
      <c r="B28" s="69"/>
      <c r="C28" s="69"/>
      <c r="D28" s="69"/>
      <c r="E28" s="214">
        <f t="shared" ref="E28:L28" si="1">SUM(E23:E27)</f>
        <v>0</v>
      </c>
      <c r="F28" s="214">
        <f t="shared" si="1"/>
        <v>0</v>
      </c>
      <c r="G28" s="214">
        <f t="shared" si="1"/>
        <v>0</v>
      </c>
      <c r="H28" s="214">
        <f t="shared" si="1"/>
        <v>0</v>
      </c>
      <c r="I28" s="214">
        <f t="shared" si="1"/>
        <v>0</v>
      </c>
      <c r="J28" s="214">
        <f t="shared" si="1"/>
        <v>0</v>
      </c>
      <c r="K28" s="214">
        <f t="shared" si="1"/>
        <v>0</v>
      </c>
      <c r="L28" s="214">
        <f t="shared" si="1"/>
        <v>0</v>
      </c>
      <c r="M28" s="6"/>
      <c r="N28" s="6"/>
    </row>
    <row r="29" spans="1:14" ht="12.75" customHeight="1" x14ac:dyDescent="0.2">
      <c r="A29" s="74"/>
      <c r="B29" s="74"/>
      <c r="C29" s="74"/>
      <c r="D29" s="74"/>
      <c r="E29" s="128"/>
      <c r="F29" s="128"/>
      <c r="G29" s="128"/>
      <c r="H29" s="135"/>
      <c r="I29" s="135"/>
      <c r="J29" s="135"/>
      <c r="K29" s="135"/>
      <c r="L29" s="135"/>
      <c r="M29" s="6"/>
      <c r="N29" s="6"/>
    </row>
    <row r="30" spans="1:14" ht="14" x14ac:dyDescent="0.2">
      <c r="A30" s="143" t="s">
        <v>145</v>
      </c>
      <c r="B30" s="62"/>
      <c r="C30" s="62"/>
      <c r="D30" s="62"/>
      <c r="E30" s="113"/>
      <c r="F30" s="113"/>
      <c r="G30" s="113"/>
      <c r="H30" s="113"/>
      <c r="I30" s="113"/>
      <c r="J30" s="113"/>
      <c r="K30" s="113"/>
      <c r="L30" s="113"/>
      <c r="M30" s="6"/>
      <c r="N30" s="6"/>
    </row>
    <row r="31" spans="1:14" ht="14" x14ac:dyDescent="0.2">
      <c r="A31" s="62" t="s">
        <v>150</v>
      </c>
      <c r="B31" s="62"/>
      <c r="C31" s="62"/>
      <c r="D31" s="62"/>
      <c r="E31" s="113"/>
      <c r="F31" s="113"/>
      <c r="G31" s="150"/>
      <c r="H31" s="150"/>
      <c r="I31" s="150"/>
      <c r="J31" s="150"/>
      <c r="K31" s="150"/>
      <c r="L31" s="150"/>
      <c r="M31" s="6"/>
      <c r="N31" s="6"/>
    </row>
    <row r="32" spans="1:14" ht="14" x14ac:dyDescent="0.2">
      <c r="A32" s="62" t="s">
        <v>151</v>
      </c>
      <c r="B32" s="62"/>
      <c r="C32" s="62"/>
      <c r="D32" s="62"/>
      <c r="E32" s="113"/>
      <c r="F32" s="113"/>
      <c r="G32" s="150"/>
      <c r="H32" s="205"/>
      <c r="I32" s="205"/>
      <c r="J32" s="205"/>
      <c r="K32" s="205"/>
      <c r="L32" s="205"/>
      <c r="M32" s="6"/>
      <c r="N32" s="6"/>
    </row>
    <row r="33" spans="1:12" ht="14" x14ac:dyDescent="0.2">
      <c r="A33" s="62" t="s">
        <v>152</v>
      </c>
      <c r="B33" s="62"/>
      <c r="C33" s="62"/>
      <c r="D33" s="62"/>
      <c r="E33" s="113"/>
      <c r="F33" s="113"/>
      <c r="G33" s="150"/>
      <c r="H33" s="205"/>
      <c r="I33" s="205"/>
      <c r="J33" s="205"/>
      <c r="K33" s="205"/>
      <c r="L33" s="205"/>
    </row>
    <row r="34" spans="1:12" ht="14" x14ac:dyDescent="0.2">
      <c r="A34" s="62" t="s">
        <v>153</v>
      </c>
      <c r="B34" s="62"/>
      <c r="C34" s="62"/>
      <c r="D34" s="62"/>
      <c r="E34" s="113"/>
      <c r="F34" s="113"/>
      <c r="G34" s="150"/>
      <c r="H34" s="205"/>
      <c r="I34" s="205"/>
      <c r="J34" s="205"/>
      <c r="K34" s="205"/>
      <c r="L34" s="205"/>
    </row>
    <row r="35" spans="1:12" ht="14" x14ac:dyDescent="0.2">
      <c r="A35" s="62" t="s">
        <v>146</v>
      </c>
      <c r="B35" s="62"/>
      <c r="C35" s="62"/>
      <c r="D35" s="62"/>
      <c r="E35" s="113"/>
      <c r="F35" s="113"/>
      <c r="G35" s="113"/>
      <c r="H35" s="113"/>
      <c r="I35" s="113"/>
      <c r="J35" s="113"/>
      <c r="K35" s="113"/>
      <c r="L35" s="113"/>
    </row>
    <row r="36" spans="1:12" ht="14" x14ac:dyDescent="0.2">
      <c r="A36" s="62" t="s">
        <v>149</v>
      </c>
      <c r="B36" s="62"/>
      <c r="C36" s="62"/>
      <c r="D36" s="62"/>
      <c r="E36" s="113"/>
      <c r="F36" s="113"/>
      <c r="G36" s="113"/>
      <c r="H36" s="205"/>
      <c r="I36" s="205"/>
      <c r="J36" s="205"/>
      <c r="K36" s="205"/>
      <c r="L36" s="205"/>
    </row>
    <row r="37" spans="1:12" ht="14" x14ac:dyDescent="0.2">
      <c r="A37" s="62" t="s">
        <v>147</v>
      </c>
      <c r="B37" s="62"/>
      <c r="C37" s="62"/>
      <c r="D37" s="62"/>
      <c r="E37" s="113"/>
      <c r="F37" s="113"/>
      <c r="G37" s="113"/>
      <c r="H37" s="113"/>
      <c r="I37" s="113"/>
      <c r="J37" s="113"/>
      <c r="K37" s="113"/>
      <c r="L37" s="113"/>
    </row>
    <row r="38" spans="1:12" ht="14" x14ac:dyDescent="0.2">
      <c r="A38" s="62" t="s">
        <v>148</v>
      </c>
      <c r="B38" s="62"/>
      <c r="C38" s="62"/>
      <c r="D38" s="62"/>
      <c r="E38" s="113"/>
      <c r="F38" s="113"/>
      <c r="G38" s="113"/>
      <c r="H38" s="205"/>
      <c r="I38" s="205"/>
      <c r="J38" s="205"/>
      <c r="K38" s="205"/>
      <c r="L38" s="205"/>
    </row>
    <row r="39" spans="1:12" ht="14" x14ac:dyDescent="0.2">
      <c r="A39" s="144" t="s">
        <v>154</v>
      </c>
      <c r="B39" s="67"/>
      <c r="C39" s="67"/>
      <c r="D39" s="67"/>
      <c r="E39" s="145">
        <f>SUM(E31:E38)</f>
        <v>0</v>
      </c>
      <c r="F39" s="145">
        <f t="shared" ref="F39:L39" si="2">SUM(F31:F38)</f>
        <v>0</v>
      </c>
      <c r="G39" s="145">
        <f t="shared" si="2"/>
        <v>0</v>
      </c>
      <c r="H39" s="145">
        <f t="shared" si="2"/>
        <v>0</v>
      </c>
      <c r="I39" s="145">
        <f t="shared" si="2"/>
        <v>0</v>
      </c>
      <c r="J39" s="145">
        <f t="shared" si="2"/>
        <v>0</v>
      </c>
      <c r="K39" s="145">
        <f t="shared" si="2"/>
        <v>0</v>
      </c>
      <c r="L39" s="145">
        <f t="shared" si="2"/>
        <v>0</v>
      </c>
    </row>
    <row r="40" spans="1:12" ht="12.75" customHeight="1" x14ac:dyDescent="0.2">
      <c r="A40" s="66"/>
      <c r="B40" s="62"/>
      <c r="C40" s="62"/>
      <c r="D40" s="62"/>
      <c r="E40" s="113"/>
      <c r="F40" s="113"/>
      <c r="G40" s="113"/>
      <c r="H40" s="113"/>
      <c r="I40" s="113"/>
      <c r="J40" s="113"/>
      <c r="K40" s="113"/>
      <c r="L40" s="113"/>
    </row>
    <row r="41" spans="1:12" ht="14" x14ac:dyDescent="0.2">
      <c r="A41" s="62" t="s">
        <v>155</v>
      </c>
      <c r="B41" s="62"/>
      <c r="C41" s="62"/>
      <c r="D41" s="62"/>
      <c r="E41" s="113"/>
      <c r="F41" s="113">
        <f>'Balance Sheet'!E8</f>
        <v>0</v>
      </c>
      <c r="G41" s="113">
        <f>'Balance Sheet'!F8</f>
        <v>0</v>
      </c>
      <c r="H41" s="113">
        <f>'Balance Sheet'!G8</f>
        <v>0</v>
      </c>
      <c r="I41" s="113">
        <f t="shared" ref="I41:L41" si="3">H42</f>
        <v>0</v>
      </c>
      <c r="J41" s="113">
        <f t="shared" si="3"/>
        <v>0</v>
      </c>
      <c r="K41" s="113">
        <f t="shared" si="3"/>
        <v>0</v>
      </c>
      <c r="L41" s="113">
        <f t="shared" si="3"/>
        <v>0</v>
      </c>
    </row>
    <row r="42" spans="1:12" ht="14" x14ac:dyDescent="0.2">
      <c r="A42" s="62" t="s">
        <v>156</v>
      </c>
      <c r="B42" s="62"/>
      <c r="C42" s="62"/>
      <c r="D42" s="62"/>
      <c r="E42" s="113">
        <f>'Balance Sheet'!E8</f>
        <v>0</v>
      </c>
      <c r="F42" s="113">
        <f>'Balance Sheet'!F8</f>
        <v>0</v>
      </c>
      <c r="G42" s="113">
        <f>'Balance Sheet'!G8</f>
        <v>0</v>
      </c>
      <c r="H42" s="113">
        <f t="shared" ref="H42:L42" si="4">SUM(H20,H28,H39,H41)</f>
        <v>0</v>
      </c>
      <c r="I42" s="113">
        <f t="shared" si="4"/>
        <v>0</v>
      </c>
      <c r="J42" s="113">
        <f t="shared" si="4"/>
        <v>0</v>
      </c>
      <c r="K42" s="113">
        <f t="shared" si="4"/>
        <v>0</v>
      </c>
      <c r="L42" s="113">
        <f t="shared" si="4"/>
        <v>0</v>
      </c>
    </row>
    <row r="43" spans="1:12" ht="14" x14ac:dyDescent="0.2">
      <c r="A43" s="151" t="s">
        <v>157</v>
      </c>
      <c r="B43" s="151"/>
      <c r="C43" s="151"/>
      <c r="D43" s="151"/>
      <c r="E43" s="152">
        <f t="shared" ref="E43:G43" si="5">E20+E28+E39</f>
        <v>0</v>
      </c>
      <c r="F43" s="152">
        <f t="shared" si="5"/>
        <v>0</v>
      </c>
      <c r="G43" s="152">
        <f t="shared" si="5"/>
        <v>0</v>
      </c>
      <c r="H43" s="152">
        <f>H20+H28+H39</f>
        <v>0</v>
      </c>
      <c r="I43" s="152">
        <f t="shared" ref="I43:L43" si="6">I20+I28+I39</f>
        <v>0</v>
      </c>
      <c r="J43" s="152">
        <f t="shared" si="6"/>
        <v>0</v>
      </c>
      <c r="K43" s="152">
        <f t="shared" si="6"/>
        <v>0</v>
      </c>
      <c r="L43" s="152">
        <f t="shared" si="6"/>
        <v>0</v>
      </c>
    </row>
    <row r="44" spans="1:12" ht="12.75" customHeight="1" x14ac:dyDescent="0.2"/>
    <row r="45" spans="1:12" ht="14" x14ac:dyDescent="0.2">
      <c r="A45" s="73" t="s">
        <v>249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ht="14" x14ac:dyDescent="0.2">
      <c r="A46" s="74" t="s">
        <v>231</v>
      </c>
      <c r="B46" s="74"/>
      <c r="C46" s="74"/>
      <c r="D46" s="74"/>
      <c r="E46" s="127">
        <f>E20+E23</f>
        <v>0</v>
      </c>
      <c r="F46" s="127">
        <f t="shared" ref="F46:L46" si="7">F20+F23</f>
        <v>0</v>
      </c>
      <c r="G46" s="127">
        <f t="shared" si="7"/>
        <v>0</v>
      </c>
      <c r="H46" s="127">
        <f t="shared" si="7"/>
        <v>0</v>
      </c>
      <c r="I46" s="127">
        <f t="shared" si="7"/>
        <v>0</v>
      </c>
      <c r="J46" s="127">
        <f t="shared" si="7"/>
        <v>0</v>
      </c>
      <c r="K46" s="127">
        <f t="shared" si="7"/>
        <v>0</v>
      </c>
      <c r="L46" s="127">
        <f t="shared" si="7"/>
        <v>0</v>
      </c>
    </row>
    <row r="47" spans="1:12" ht="14" x14ac:dyDescent="0.2">
      <c r="A47" s="74" t="s">
        <v>232</v>
      </c>
      <c r="E47" s="279"/>
      <c r="F47" s="279"/>
      <c r="G47" s="280">
        <f>G46/5757.5</f>
        <v>0</v>
      </c>
      <c r="H47" s="280">
        <f t="shared" ref="H47:L47" si="8">H46/5757.5</f>
        <v>0</v>
      </c>
      <c r="I47" s="280">
        <f t="shared" si="8"/>
        <v>0</v>
      </c>
      <c r="J47" s="280">
        <f t="shared" si="8"/>
        <v>0</v>
      </c>
      <c r="K47" s="280">
        <f t="shared" si="8"/>
        <v>0</v>
      </c>
      <c r="L47" s="280">
        <f t="shared" si="8"/>
        <v>0</v>
      </c>
    </row>
    <row r="48" spans="1:12" ht="14" x14ac:dyDescent="0.2">
      <c r="A48" s="74" t="s">
        <v>233</v>
      </c>
      <c r="E48" s="280" t="e">
        <f>E46/E9</f>
        <v>#DIV/0!</v>
      </c>
      <c r="F48" s="280" t="e">
        <f t="shared" ref="F48:L48" si="9">F46/F9</f>
        <v>#DIV/0!</v>
      </c>
      <c r="G48" s="280" t="e">
        <f t="shared" si="9"/>
        <v>#DIV/0!</v>
      </c>
      <c r="H48" s="280" t="e">
        <f>H46/H9</f>
        <v>#DIV/0!</v>
      </c>
      <c r="I48" s="280" t="e">
        <f t="shared" si="9"/>
        <v>#DIV/0!</v>
      </c>
      <c r="J48" s="280" t="e">
        <f t="shared" si="9"/>
        <v>#DIV/0!</v>
      </c>
      <c r="K48" s="280" t="e">
        <f t="shared" si="9"/>
        <v>#DIV/0!</v>
      </c>
      <c r="L48" s="280" t="e">
        <f t="shared" si="9"/>
        <v>#DIV/0!</v>
      </c>
    </row>
    <row r="49" spans="1:8" ht="12.75" customHeight="1" x14ac:dyDescent="0.2">
      <c r="A49" s="6"/>
    </row>
    <row r="50" spans="1:8" ht="12.75" customHeight="1" x14ac:dyDescent="0.2">
      <c r="A50" s="6"/>
      <c r="H50" s="6"/>
    </row>
    <row r="51" spans="1:8" ht="12.75" customHeight="1" x14ac:dyDescent="0.2">
      <c r="A51" s="6"/>
      <c r="H51" s="6"/>
    </row>
    <row r="52" spans="1:8" ht="12.75" customHeight="1" x14ac:dyDescent="0.2">
      <c r="H52" s="6"/>
    </row>
    <row r="53" spans="1:8" x14ac:dyDescent="0.2">
      <c r="H53" s="6"/>
    </row>
  </sheetData>
  <conditionalFormatting sqref="E8:L8 E10:L43">
    <cfRule type="cellIs" dxfId="5" priority="1" operator="equal">
      <formula>0</formula>
    </cfRule>
  </conditionalFormatting>
  <pageMargins left="0.5" right="0.5" top="0.5" bottom="0.5" header="0.3" footer="0.3"/>
  <pageSetup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3"/>
  <sheetViews>
    <sheetView showGridLines="0" zoomScale="113" zoomScaleNormal="85" zoomScaleSheetLayoutView="85" workbookViewId="0">
      <selection activeCell="H29" sqref="H29"/>
    </sheetView>
  </sheetViews>
  <sheetFormatPr baseColWidth="10" defaultColWidth="10.6640625" defaultRowHeight="13" x14ac:dyDescent="0.2"/>
  <cols>
    <col min="1" max="12" width="10.5" style="1" customWidth="1"/>
    <col min="13" max="13" width="2.6640625" style="1" customWidth="1"/>
    <col min="14" max="14" width="40.6640625" style="1" customWidth="1"/>
    <col min="15" max="16384" width="10.6640625" style="1"/>
  </cols>
  <sheetData>
    <row r="1" spans="1:14" ht="18" customHeight="1" x14ac:dyDescent="0.2">
      <c r="A1" s="58" t="s">
        <v>276</v>
      </c>
      <c r="B1" s="58"/>
      <c r="C1" s="54"/>
      <c r="D1" s="55"/>
      <c r="E1" s="55"/>
      <c r="F1" s="55"/>
      <c r="G1" s="55"/>
      <c r="H1" s="55"/>
      <c r="I1" s="55"/>
      <c r="J1" s="55"/>
      <c r="K1" s="59"/>
      <c r="L1" s="60"/>
      <c r="M1" s="6"/>
      <c r="N1" s="6"/>
    </row>
    <row r="2" spans="1:14" ht="16" customHeight="1" x14ac:dyDescent="0.2">
      <c r="A2" s="56" t="s">
        <v>124</v>
      </c>
      <c r="B2" s="56"/>
      <c r="C2" s="56"/>
      <c r="D2" s="55"/>
      <c r="E2" s="55"/>
      <c r="F2" s="55"/>
      <c r="G2" s="55"/>
      <c r="H2" s="55"/>
      <c r="I2" s="55"/>
      <c r="J2" s="55"/>
      <c r="K2" s="162"/>
      <c r="L2" s="163"/>
      <c r="M2" s="6"/>
      <c r="N2" s="6"/>
    </row>
    <row r="3" spans="1:14" ht="12.7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"/>
      <c r="N3" s="6"/>
    </row>
    <row r="4" spans="1:14" ht="12.75" customHeight="1" x14ac:dyDescent="0.2">
      <c r="A4" s="62"/>
      <c r="B4" s="62"/>
      <c r="C4" s="62"/>
      <c r="D4" s="62"/>
      <c r="E4" s="63" t="s">
        <v>83</v>
      </c>
      <c r="F4" s="63"/>
      <c r="G4" s="63"/>
      <c r="H4" s="63"/>
      <c r="I4" s="64"/>
      <c r="J4" s="64"/>
      <c r="K4" s="64"/>
      <c r="L4" s="64"/>
      <c r="M4" s="6"/>
      <c r="N4" s="6"/>
    </row>
    <row r="5" spans="1:14" ht="12.75" customHeight="1" x14ac:dyDescent="0.2">
      <c r="A5" s="62"/>
      <c r="B5" s="62"/>
      <c r="C5" s="62"/>
      <c r="D5" s="62"/>
      <c r="E5" s="65" t="s">
        <v>77</v>
      </c>
      <c r="F5" s="65" t="s">
        <v>80</v>
      </c>
      <c r="G5" s="65" t="s">
        <v>79</v>
      </c>
      <c r="H5" s="65" t="s">
        <v>67</v>
      </c>
      <c r="I5" s="65" t="s">
        <v>70</v>
      </c>
      <c r="J5" s="65" t="s">
        <v>78</v>
      </c>
      <c r="K5" s="65" t="s">
        <v>81</v>
      </c>
      <c r="L5" s="65" t="s">
        <v>82</v>
      </c>
      <c r="M5" s="6"/>
      <c r="N5" s="6"/>
    </row>
    <row r="6" spans="1:14" ht="12.75" customHeight="1" x14ac:dyDescent="0.2">
      <c r="A6" s="110" t="s">
        <v>76</v>
      </c>
      <c r="B6" s="62"/>
      <c r="C6" s="62"/>
      <c r="D6" s="62"/>
      <c r="E6" s="111"/>
      <c r="F6" s="111"/>
      <c r="G6" s="111"/>
      <c r="H6" s="62"/>
      <c r="I6" s="62"/>
      <c r="J6" s="62"/>
      <c r="K6" s="62"/>
      <c r="L6" s="62"/>
      <c r="M6" s="4"/>
      <c r="N6" s="4"/>
    </row>
    <row r="7" spans="1:14" ht="12.75" customHeight="1" x14ac:dyDescent="0.2">
      <c r="A7" s="62"/>
      <c r="B7" s="62"/>
      <c r="C7" s="62"/>
      <c r="D7" s="62"/>
      <c r="E7" s="111"/>
      <c r="F7" s="111"/>
      <c r="G7" s="111"/>
      <c r="H7" s="62"/>
      <c r="I7" s="62"/>
      <c r="J7" s="62"/>
      <c r="K7" s="62"/>
      <c r="L7" s="62"/>
      <c r="M7" s="4"/>
      <c r="N7" s="5"/>
    </row>
    <row r="8" spans="1:14" ht="12.75" customHeight="1" x14ac:dyDescent="0.2">
      <c r="A8" s="62" t="s">
        <v>74</v>
      </c>
      <c r="B8" s="62"/>
      <c r="C8" s="62"/>
      <c r="D8" s="62"/>
      <c r="E8" s="118"/>
      <c r="F8" s="118"/>
      <c r="G8" s="118"/>
      <c r="H8" s="118"/>
      <c r="I8" s="118"/>
      <c r="J8" s="118"/>
      <c r="K8" s="118"/>
      <c r="L8" s="118"/>
      <c r="M8" s="4"/>
      <c r="N8" s="4"/>
    </row>
    <row r="9" spans="1:14" ht="14" x14ac:dyDescent="0.2">
      <c r="A9" s="62" t="s">
        <v>16</v>
      </c>
      <c r="B9" s="62"/>
      <c r="C9" s="62"/>
      <c r="D9" s="62"/>
      <c r="E9" s="135"/>
      <c r="F9" s="135"/>
      <c r="G9" s="135"/>
      <c r="H9" s="135"/>
      <c r="I9" s="135"/>
      <c r="J9" s="135"/>
      <c r="K9" s="135"/>
      <c r="L9" s="135"/>
      <c r="M9" s="6"/>
      <c r="N9" s="6"/>
    </row>
    <row r="10" spans="1:14" ht="12.75" customHeight="1" x14ac:dyDescent="0.2">
      <c r="A10" s="62" t="s">
        <v>17</v>
      </c>
      <c r="B10" s="62"/>
      <c r="C10" s="62"/>
      <c r="D10" s="62"/>
      <c r="E10" s="135"/>
      <c r="F10" s="135"/>
      <c r="G10" s="135"/>
      <c r="H10" s="135"/>
      <c r="I10" s="135"/>
      <c r="J10" s="135"/>
      <c r="K10" s="135"/>
      <c r="L10" s="135"/>
      <c r="M10" s="6"/>
      <c r="N10" s="6"/>
    </row>
    <row r="11" spans="1:14" ht="12.75" customHeight="1" x14ac:dyDescent="0.2">
      <c r="A11" s="68" t="s">
        <v>75</v>
      </c>
      <c r="B11" s="69"/>
      <c r="C11" s="69"/>
      <c r="D11" s="69"/>
      <c r="E11" s="136">
        <v>193.3</v>
      </c>
      <c r="F11" s="136">
        <v>273.39999999999998</v>
      </c>
      <c r="G11" s="136">
        <v>421.1</v>
      </c>
      <c r="H11" s="136">
        <f t="shared" ref="H11:L11" si="0">SUM(H8:H10)</f>
        <v>0</v>
      </c>
      <c r="I11" s="136">
        <f t="shared" si="0"/>
        <v>0</v>
      </c>
      <c r="J11" s="136">
        <f t="shared" si="0"/>
        <v>0</v>
      </c>
      <c r="K11" s="136">
        <f t="shared" si="0"/>
        <v>0</v>
      </c>
      <c r="L11" s="136">
        <f t="shared" si="0"/>
        <v>0</v>
      </c>
      <c r="M11" s="6"/>
      <c r="N11" s="6"/>
    </row>
    <row r="12" spans="1:14" ht="12.75" customHeight="1" x14ac:dyDescent="0.2">
      <c r="A12" s="62"/>
      <c r="B12" s="62"/>
      <c r="C12" s="62"/>
      <c r="D12" s="62"/>
      <c r="E12" s="128"/>
      <c r="F12" s="135"/>
      <c r="G12" s="135"/>
      <c r="H12" s="137"/>
      <c r="I12" s="137"/>
      <c r="J12" s="137"/>
      <c r="K12" s="137"/>
      <c r="L12" s="137"/>
      <c r="M12" s="6"/>
      <c r="N12" s="6"/>
    </row>
    <row r="13" spans="1:14" ht="12.75" customHeight="1" x14ac:dyDescent="0.2">
      <c r="A13" s="62"/>
      <c r="B13" s="62"/>
      <c r="C13" s="62"/>
      <c r="D13" s="62"/>
      <c r="E13" s="62"/>
      <c r="F13" s="119"/>
      <c r="G13" s="62"/>
      <c r="H13" s="62"/>
      <c r="I13" s="62"/>
      <c r="J13" s="62"/>
      <c r="K13" s="62"/>
      <c r="L13" s="62"/>
      <c r="M13" s="6"/>
      <c r="N13" s="6"/>
    </row>
    <row r="14" spans="1:14" ht="12.75" customHeight="1" x14ac:dyDescent="0.2">
      <c r="A14" s="62" t="s">
        <v>180</v>
      </c>
      <c r="B14" s="62"/>
      <c r="C14" s="62"/>
      <c r="D14" s="62"/>
      <c r="E14" s="138" t="e">
        <f>E9/E8</f>
        <v>#DIV/0!</v>
      </c>
      <c r="F14" s="138" t="e">
        <f>F9/F8</f>
        <v>#DIV/0!</v>
      </c>
      <c r="G14" s="138" t="e">
        <f>G9/G8</f>
        <v>#DIV/0!</v>
      </c>
      <c r="H14" s="139"/>
      <c r="I14" s="139"/>
      <c r="J14" s="139"/>
      <c r="K14" s="139"/>
      <c r="L14" s="139"/>
      <c r="M14" s="6"/>
      <c r="N14" s="6"/>
    </row>
    <row r="15" spans="1:14" ht="12.75" customHeight="1" x14ac:dyDescent="0.2">
      <c r="A15" s="74" t="s">
        <v>179</v>
      </c>
      <c r="B15" s="74"/>
      <c r="C15" s="74"/>
      <c r="D15" s="74"/>
      <c r="E15" s="140" t="e">
        <f>-E10/E8</f>
        <v>#DIV/0!</v>
      </c>
      <c r="F15" s="140" t="e">
        <f>-F10/F8</f>
        <v>#DIV/0!</v>
      </c>
      <c r="G15" s="140" t="e">
        <f>-G10/G8</f>
        <v>#DIV/0!</v>
      </c>
      <c r="H15" s="141"/>
      <c r="I15" s="141"/>
      <c r="J15" s="141"/>
      <c r="K15" s="141"/>
      <c r="L15" s="141"/>
      <c r="M15" s="6"/>
      <c r="N15" s="6"/>
    </row>
    <row r="16" spans="1:14" ht="12.75" customHeight="1" x14ac:dyDescent="0.2">
      <c r="A16" s="62"/>
      <c r="B16" s="62"/>
      <c r="C16" s="62"/>
      <c r="D16" s="62"/>
      <c r="E16" s="137"/>
      <c r="F16" s="137"/>
      <c r="G16" s="137"/>
      <c r="H16" s="142"/>
      <c r="I16" s="142"/>
      <c r="J16" s="142"/>
      <c r="K16" s="142"/>
      <c r="L16" s="142"/>
      <c r="M16" s="6"/>
      <c r="N16" s="6"/>
    </row>
    <row r="17" spans="1:14" ht="12.75" customHeight="1" x14ac:dyDescent="0.2">
      <c r="M17" s="6"/>
      <c r="N17" s="6"/>
    </row>
    <row r="18" spans="1:14" ht="12.75" customHeight="1" x14ac:dyDescent="0.2">
      <c r="M18" s="6"/>
      <c r="N18" s="6"/>
    </row>
    <row r="19" spans="1:14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</row>
    <row r="26" spans="1:14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" ht="12.75" customHeight="1" x14ac:dyDescent="0.2">
      <c r="A33" s="6"/>
    </row>
    <row r="34" spans="1:1" ht="12.75" customHeight="1" x14ac:dyDescent="0.2">
      <c r="A34" s="6"/>
    </row>
    <row r="35" spans="1:1" ht="12.75" customHeight="1" x14ac:dyDescent="0.2">
      <c r="A35" s="6"/>
    </row>
    <row r="36" spans="1:1" ht="12.75" customHeight="1" x14ac:dyDescent="0.2">
      <c r="A36" s="6"/>
    </row>
    <row r="43" spans="1:1" x14ac:dyDescent="0.2">
      <c r="A43" s="9"/>
    </row>
  </sheetData>
  <conditionalFormatting sqref="E12:G12">
    <cfRule type="cellIs" dxfId="4" priority="1" operator="equal">
      <formula>0</formula>
    </cfRule>
  </conditionalFormatting>
  <pageMargins left="0.5" right="0.5" top="0.5" bottom="0.5" header="0.3" footer="0.3"/>
  <pageSetup fitToHeight="0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6"/>
  <sheetViews>
    <sheetView showGridLines="0" zoomScaleNormal="85" zoomScaleSheetLayoutView="85" workbookViewId="0">
      <selection activeCell="L40" sqref="L40"/>
    </sheetView>
  </sheetViews>
  <sheetFormatPr baseColWidth="10" defaultColWidth="10.6640625" defaultRowHeight="13" x14ac:dyDescent="0.2"/>
  <cols>
    <col min="1" max="4" width="10.5" style="1" customWidth="1"/>
    <col min="5" max="6" width="11.1640625" style="1" bestFit="1" customWidth="1"/>
    <col min="7" max="7" width="11.5" style="1" bestFit="1" customWidth="1"/>
    <col min="8" max="9" width="11.1640625" style="1" bestFit="1" customWidth="1"/>
    <col min="10" max="12" width="12.1640625" style="1" bestFit="1" customWidth="1"/>
    <col min="13" max="13" width="2.6640625" style="1" customWidth="1"/>
    <col min="14" max="14" width="40.6640625" style="1" customWidth="1"/>
    <col min="15" max="16384" width="10.6640625" style="1"/>
  </cols>
  <sheetData>
    <row r="1" spans="1:14" ht="18" customHeight="1" x14ac:dyDescent="0.2">
      <c r="A1" s="58" t="s">
        <v>276</v>
      </c>
      <c r="B1" s="58"/>
      <c r="C1" s="54"/>
      <c r="D1" s="55"/>
      <c r="E1" s="55"/>
      <c r="F1" s="55"/>
      <c r="G1" s="55"/>
      <c r="H1" s="55"/>
      <c r="I1" s="55"/>
      <c r="J1" s="55"/>
      <c r="K1" s="59"/>
      <c r="L1" s="60"/>
      <c r="M1" s="6"/>
      <c r="N1" s="6"/>
    </row>
    <row r="2" spans="1:14" ht="16" customHeight="1" x14ac:dyDescent="0.2">
      <c r="A2" s="56" t="s">
        <v>125</v>
      </c>
      <c r="B2" s="56"/>
      <c r="C2" s="56"/>
      <c r="D2" s="55"/>
      <c r="E2" s="55"/>
      <c r="F2" s="55"/>
      <c r="G2" s="55"/>
      <c r="H2" s="55"/>
      <c r="I2" s="55"/>
      <c r="J2" s="55"/>
      <c r="K2" s="162"/>
      <c r="L2" s="163"/>
      <c r="M2" s="6"/>
      <c r="N2" s="6"/>
    </row>
    <row r="3" spans="1:14" ht="12.7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6"/>
      <c r="N3" s="6"/>
    </row>
    <row r="4" spans="1:14" ht="12.75" customHeight="1" x14ac:dyDescent="0.2">
      <c r="A4" s="107"/>
      <c r="B4" s="107"/>
      <c r="C4" s="107"/>
      <c r="D4" s="107"/>
      <c r="E4" s="108" t="s">
        <v>83</v>
      </c>
      <c r="F4" s="108"/>
      <c r="G4" s="108"/>
      <c r="H4" s="108"/>
      <c r="I4" s="108"/>
      <c r="J4" s="108"/>
      <c r="K4" s="108"/>
      <c r="L4" s="108"/>
      <c r="M4" s="6"/>
      <c r="N4" s="6"/>
    </row>
    <row r="5" spans="1:14" ht="12.75" customHeight="1" x14ac:dyDescent="0.2">
      <c r="A5" s="107"/>
      <c r="B5" s="107"/>
      <c r="C5" s="107"/>
      <c r="D5" s="107"/>
      <c r="E5" s="109" t="s">
        <v>77</v>
      </c>
      <c r="F5" s="109" t="s">
        <v>80</v>
      </c>
      <c r="G5" s="109" t="s">
        <v>79</v>
      </c>
      <c r="H5" s="109" t="s">
        <v>67</v>
      </c>
      <c r="I5" s="109" t="s">
        <v>70</v>
      </c>
      <c r="J5" s="109" t="s">
        <v>78</v>
      </c>
      <c r="K5" s="109" t="s">
        <v>81</v>
      </c>
      <c r="L5" s="109" t="s">
        <v>82</v>
      </c>
      <c r="M5" s="6"/>
      <c r="N5" s="6"/>
    </row>
    <row r="6" spans="1:14" ht="12.75" customHeight="1" x14ac:dyDescent="0.2">
      <c r="A6" s="110" t="s">
        <v>18</v>
      </c>
      <c r="B6" s="62"/>
      <c r="C6" s="62"/>
      <c r="D6" s="62"/>
      <c r="E6" s="111"/>
      <c r="F6" s="111"/>
      <c r="G6" s="111"/>
      <c r="H6" s="62"/>
      <c r="I6" s="62"/>
      <c r="J6" s="62"/>
      <c r="K6" s="62"/>
      <c r="L6" s="62"/>
      <c r="M6" s="4"/>
      <c r="N6" s="4"/>
    </row>
    <row r="7" spans="1:14" ht="12.75" customHeight="1" x14ac:dyDescent="0.2">
      <c r="A7" s="62"/>
      <c r="B7" s="62"/>
      <c r="C7" s="62"/>
      <c r="D7" s="62"/>
      <c r="E7" s="111"/>
      <c r="F7" s="111"/>
      <c r="G7" s="111"/>
      <c r="H7" s="62"/>
      <c r="I7" s="62"/>
      <c r="J7" s="62"/>
      <c r="K7" s="62"/>
      <c r="L7" s="62"/>
      <c r="M7" s="4"/>
      <c r="N7" s="5"/>
    </row>
    <row r="8" spans="1:14" ht="14" x14ac:dyDescent="0.2">
      <c r="A8" s="62" t="s">
        <v>5</v>
      </c>
      <c r="B8" s="62"/>
      <c r="C8" s="62"/>
      <c r="D8" s="62"/>
      <c r="E8" s="173">
        <f>'Balance Sheet'!E10</f>
        <v>0</v>
      </c>
      <c r="F8" s="173">
        <f>'Balance Sheet'!F10</f>
        <v>0</v>
      </c>
      <c r="G8" s="173">
        <f>'Balance Sheet'!G10</f>
        <v>0</v>
      </c>
      <c r="H8" s="173">
        <f>H25*H27/H37</f>
        <v>0</v>
      </c>
      <c r="I8" s="173">
        <f>I25*I27/I37</f>
        <v>0</v>
      </c>
      <c r="J8" s="173">
        <f>J25*J27/J37</f>
        <v>0</v>
      </c>
      <c r="K8" s="173">
        <f>K25*K27/K37</f>
        <v>0</v>
      </c>
      <c r="L8" s="173">
        <f>L25*L27/L37</f>
        <v>0</v>
      </c>
      <c r="M8" s="4"/>
      <c r="N8" s="4"/>
    </row>
    <row r="9" spans="1:14" ht="14" x14ac:dyDescent="0.2">
      <c r="A9" s="62" t="s">
        <v>160</v>
      </c>
      <c r="B9" s="62"/>
      <c r="C9" s="62"/>
      <c r="D9" s="62"/>
      <c r="E9" s="113">
        <f>'Balance Sheet'!E11</f>
        <v>0</v>
      </c>
      <c r="F9" s="113">
        <f>'Balance Sheet'!F11</f>
        <v>0</v>
      </c>
      <c r="G9" s="113">
        <f>'Balance Sheet'!G11</f>
        <v>0</v>
      </c>
      <c r="H9" s="205">
        <f>(H29/365)*'Income Statement'!H12</f>
        <v>0</v>
      </c>
      <c r="I9" s="205">
        <f>(I29/365)*'Income Statement'!I12</f>
        <v>0</v>
      </c>
      <c r="J9" s="205">
        <f>(J29/365)*'Income Statement'!J12</f>
        <v>0</v>
      </c>
      <c r="K9" s="205">
        <f>(K29/365)*'Income Statement'!K12</f>
        <v>0</v>
      </c>
      <c r="L9" s="205">
        <f>(L29/365)*'Income Statement'!L12</f>
        <v>0</v>
      </c>
      <c r="M9" s="6"/>
      <c r="N9" s="6"/>
    </row>
    <row r="10" spans="1:14" ht="12.75" customHeight="1" x14ac:dyDescent="0.2">
      <c r="A10" s="62" t="s">
        <v>161</v>
      </c>
      <c r="B10" s="62"/>
      <c r="C10" s="62"/>
      <c r="D10" s="62"/>
      <c r="E10" s="62"/>
      <c r="F10" s="124"/>
      <c r="G10" s="62"/>
      <c r="H10" s="124"/>
      <c r="I10" s="124"/>
      <c r="J10" s="124"/>
      <c r="K10" s="124"/>
      <c r="L10" s="124"/>
      <c r="M10" s="6"/>
      <c r="N10" s="6"/>
    </row>
    <row r="11" spans="1:14" ht="12.75" customHeight="1" x14ac:dyDescent="0.2">
      <c r="A11" s="62" t="s">
        <v>162</v>
      </c>
      <c r="B11" s="62"/>
      <c r="C11" s="62"/>
      <c r="D11" s="62"/>
      <c r="E11" s="62"/>
      <c r="F11" s="62"/>
      <c r="G11" s="62"/>
      <c r="H11" s="125"/>
      <c r="I11" s="125"/>
      <c r="J11" s="125"/>
      <c r="K11" s="125"/>
      <c r="L11" s="125"/>
      <c r="M11" s="6"/>
      <c r="N11" s="6"/>
    </row>
    <row r="12" spans="1:14" ht="12.75" customHeight="1" x14ac:dyDescent="0.2">
      <c r="A12" s="62" t="s">
        <v>6</v>
      </c>
      <c r="B12" s="62"/>
      <c r="C12" s="62"/>
      <c r="D12" s="62"/>
      <c r="E12" s="113">
        <f>'Balance Sheet'!E14</f>
        <v>0</v>
      </c>
      <c r="F12" s="113">
        <f>'Balance Sheet'!F14</f>
        <v>0</v>
      </c>
      <c r="G12" s="113">
        <f>'Balance Sheet'!G14</f>
        <v>0</v>
      </c>
      <c r="H12" s="113">
        <f>G12</f>
        <v>0</v>
      </c>
      <c r="I12" s="113">
        <f t="shared" ref="I12:L12" si="0">H12</f>
        <v>0</v>
      </c>
      <c r="J12" s="113">
        <f t="shared" si="0"/>
        <v>0</v>
      </c>
      <c r="K12" s="113">
        <f t="shared" si="0"/>
        <v>0</v>
      </c>
      <c r="L12" s="113">
        <f t="shared" si="0"/>
        <v>0</v>
      </c>
      <c r="M12" s="6"/>
      <c r="N12" s="6"/>
    </row>
    <row r="13" spans="1:14" ht="12.75" customHeight="1" x14ac:dyDescent="0.2">
      <c r="A13" s="67" t="s">
        <v>19</v>
      </c>
      <c r="B13" s="68"/>
      <c r="C13" s="68"/>
      <c r="D13" s="68"/>
      <c r="E13" s="115">
        <f t="shared" ref="E13:L13" si="1">SUM(E8:E12)</f>
        <v>0</v>
      </c>
      <c r="F13" s="115">
        <f t="shared" si="1"/>
        <v>0</v>
      </c>
      <c r="G13" s="115">
        <f t="shared" si="1"/>
        <v>0</v>
      </c>
      <c r="H13" s="115">
        <f t="shared" si="1"/>
        <v>0</v>
      </c>
      <c r="I13" s="115">
        <f t="shared" si="1"/>
        <v>0</v>
      </c>
      <c r="J13" s="115">
        <f t="shared" si="1"/>
        <v>0</v>
      </c>
      <c r="K13" s="115">
        <f t="shared" si="1"/>
        <v>0</v>
      </c>
      <c r="L13" s="115">
        <f t="shared" si="1"/>
        <v>0</v>
      </c>
      <c r="M13" s="6"/>
      <c r="N13" s="6"/>
    </row>
    <row r="14" spans="1:14" ht="12.75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"/>
      <c r="N14" s="6"/>
    </row>
    <row r="15" spans="1:14" ht="12.75" customHeight="1" x14ac:dyDescent="0.2">
      <c r="A15" s="62" t="s">
        <v>52</v>
      </c>
      <c r="B15" s="62"/>
      <c r="C15" s="62"/>
      <c r="D15" s="62"/>
      <c r="E15" s="173">
        <f>'Balance Sheet'!E23</f>
        <v>0</v>
      </c>
      <c r="F15" s="173">
        <f>'Balance Sheet'!F23</f>
        <v>0</v>
      </c>
      <c r="G15" s="173">
        <f>'Balance Sheet'!G23</f>
        <v>0</v>
      </c>
      <c r="H15" s="173"/>
      <c r="I15" s="173"/>
      <c r="J15" s="173"/>
      <c r="K15" s="173"/>
      <c r="L15" s="173"/>
      <c r="M15" s="6"/>
      <c r="N15" s="6"/>
    </row>
    <row r="16" spans="1:14" ht="12.75" customHeight="1" x14ac:dyDescent="0.2">
      <c r="A16" s="62" t="s">
        <v>191</v>
      </c>
      <c r="B16" s="62"/>
      <c r="C16" s="62"/>
      <c r="D16" s="62"/>
      <c r="E16" s="113">
        <f>'Balance Sheet'!E24</f>
        <v>0</v>
      </c>
      <c r="F16" s="113">
        <f>'Balance Sheet'!F24</f>
        <v>0</v>
      </c>
      <c r="G16" s="113">
        <f>'Balance Sheet'!G24</f>
        <v>0</v>
      </c>
      <c r="H16" s="113"/>
      <c r="I16" s="113"/>
      <c r="J16" s="113"/>
      <c r="K16" s="113"/>
      <c r="L16" s="113"/>
      <c r="M16" s="6"/>
      <c r="N16" s="6"/>
    </row>
    <row r="17" spans="1:14" ht="12.75" customHeight="1" x14ac:dyDescent="0.2">
      <c r="A17" s="62" t="s">
        <v>7</v>
      </c>
      <c r="B17" s="62"/>
      <c r="C17" s="62"/>
      <c r="D17" s="62"/>
      <c r="E17" s="113">
        <f>'Balance Sheet'!E29</f>
        <v>0</v>
      </c>
      <c r="F17" s="113">
        <f>'Balance Sheet'!F29</f>
        <v>0</v>
      </c>
      <c r="G17" s="113">
        <f>'Balance Sheet'!G29</f>
        <v>0</v>
      </c>
      <c r="H17" s="113"/>
      <c r="I17" s="113"/>
      <c r="J17" s="113"/>
      <c r="K17" s="113"/>
      <c r="L17" s="113"/>
      <c r="M17" s="6"/>
      <c r="N17" s="6"/>
    </row>
    <row r="18" spans="1:14" ht="12.75" customHeight="1" x14ac:dyDescent="0.2">
      <c r="A18" s="67" t="s">
        <v>20</v>
      </c>
      <c r="B18" s="68"/>
      <c r="C18" s="68"/>
      <c r="D18" s="68"/>
      <c r="E18" s="126">
        <f>SUM(E15:E17)</f>
        <v>0</v>
      </c>
      <c r="F18" s="126">
        <f t="shared" ref="F18:L18" si="2">SUM(F15:F17)</f>
        <v>0</v>
      </c>
      <c r="G18" s="126">
        <f t="shared" si="2"/>
        <v>0</v>
      </c>
      <c r="H18" s="126">
        <f t="shared" si="2"/>
        <v>0</v>
      </c>
      <c r="I18" s="126">
        <f t="shared" si="2"/>
        <v>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6"/>
      <c r="N18" s="6"/>
    </row>
    <row r="19" spans="1:14" ht="12.75" customHeigh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"/>
      <c r="N19" s="6"/>
    </row>
    <row r="20" spans="1:14" ht="12.75" customHeight="1" x14ac:dyDescent="0.2">
      <c r="A20" s="112" t="s">
        <v>21</v>
      </c>
      <c r="B20" s="62"/>
      <c r="C20" s="62"/>
      <c r="D20" s="62"/>
      <c r="E20" s="119">
        <f>E13-E18</f>
        <v>0</v>
      </c>
      <c r="F20" s="119">
        <f t="shared" ref="F20:L20" si="3">F13-F18</f>
        <v>0</v>
      </c>
      <c r="G20" s="119">
        <f t="shared" si="3"/>
        <v>0</v>
      </c>
      <c r="H20" s="119">
        <f t="shared" si="3"/>
        <v>0</v>
      </c>
      <c r="I20" s="119">
        <f t="shared" si="3"/>
        <v>0</v>
      </c>
      <c r="J20" s="119">
        <f t="shared" si="3"/>
        <v>0</v>
      </c>
      <c r="K20" s="119">
        <f t="shared" si="3"/>
        <v>0</v>
      </c>
      <c r="L20" s="119">
        <f t="shared" si="3"/>
        <v>0</v>
      </c>
      <c r="M20" s="6"/>
      <c r="N20" s="6"/>
    </row>
    <row r="21" spans="1:14" ht="12.75" customHeight="1" x14ac:dyDescent="0.2">
      <c r="A21" s="112" t="s">
        <v>10</v>
      </c>
      <c r="B21" s="62"/>
      <c r="C21" s="62"/>
      <c r="D21" s="62"/>
      <c r="E21" s="62"/>
      <c r="F21" s="119">
        <f>F20-E20</f>
        <v>0</v>
      </c>
      <c r="G21" s="119">
        <f t="shared" ref="G21:L21" si="4">G20-F20</f>
        <v>0</v>
      </c>
      <c r="H21" s="119">
        <f t="shared" si="4"/>
        <v>0</v>
      </c>
      <c r="I21" s="119">
        <f t="shared" si="4"/>
        <v>0</v>
      </c>
      <c r="J21" s="119">
        <f t="shared" si="4"/>
        <v>0</v>
      </c>
      <c r="K21" s="119">
        <f t="shared" si="4"/>
        <v>0</v>
      </c>
      <c r="L21" s="119">
        <f t="shared" si="4"/>
        <v>0</v>
      </c>
      <c r="M21" s="6"/>
      <c r="N21" s="6"/>
    </row>
    <row r="22" spans="1:14" ht="12.75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"/>
      <c r="N22" s="6"/>
    </row>
    <row r="23" spans="1:14" ht="12.7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6"/>
      <c r="N23" s="6"/>
    </row>
    <row r="24" spans="1:14" ht="12.75" customHeight="1" x14ac:dyDescent="0.2">
      <c r="A24" s="73" t="s">
        <v>186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6"/>
      <c r="N24" s="6"/>
    </row>
    <row r="25" spans="1:14" ht="12.75" customHeight="1" x14ac:dyDescent="0.2">
      <c r="A25" s="74" t="s">
        <v>1</v>
      </c>
      <c r="B25" s="74"/>
      <c r="C25" s="74"/>
      <c r="D25" s="74"/>
      <c r="E25" s="127">
        <f>'Income Statement'!E9</f>
        <v>0</v>
      </c>
      <c r="F25" s="127">
        <f>'Income Statement'!F9</f>
        <v>0</v>
      </c>
      <c r="G25" s="127">
        <f>'Income Statement'!G9</f>
        <v>0</v>
      </c>
      <c r="H25" s="127">
        <f>'Income Statement'!H9</f>
        <v>0</v>
      </c>
      <c r="I25" s="127">
        <f>'Income Statement'!I9</f>
        <v>0</v>
      </c>
      <c r="J25" s="127">
        <f>'Income Statement'!J9</f>
        <v>0</v>
      </c>
      <c r="K25" s="127">
        <f>'Income Statement'!K9</f>
        <v>0</v>
      </c>
      <c r="L25" s="127">
        <f>'Income Statement'!L9</f>
        <v>0</v>
      </c>
      <c r="M25" s="6"/>
      <c r="N25" s="6"/>
    </row>
    <row r="26" spans="1:14" ht="12.75" customHeight="1" x14ac:dyDescent="0.2">
      <c r="A26" s="74" t="s">
        <v>181</v>
      </c>
      <c r="B26" s="74"/>
      <c r="C26" s="74"/>
      <c r="D26" s="74"/>
      <c r="E26" s="128">
        <f>-'Income Statement'!E12</f>
        <v>0</v>
      </c>
      <c r="F26" s="128">
        <f>-'Income Statement'!F12</f>
        <v>0</v>
      </c>
      <c r="G26" s="128">
        <f>-'Income Statement'!G12</f>
        <v>0</v>
      </c>
      <c r="H26" s="128">
        <f>-'Income Statement'!H12</f>
        <v>0</v>
      </c>
      <c r="I26" s="128">
        <f>-'Income Statement'!I12</f>
        <v>0</v>
      </c>
      <c r="J26" s="128">
        <f>-'Income Statement'!J12</f>
        <v>0</v>
      </c>
      <c r="K26" s="128">
        <f>-'Income Statement'!K12</f>
        <v>0</v>
      </c>
      <c r="L26" s="128">
        <f>-'Income Statement'!L12</f>
        <v>0</v>
      </c>
      <c r="M26" s="7"/>
      <c r="N26" s="6"/>
    </row>
    <row r="27" spans="1:14" ht="12.75" customHeight="1" x14ac:dyDescent="0.2">
      <c r="A27" s="74" t="s">
        <v>182</v>
      </c>
      <c r="B27" s="74"/>
      <c r="C27" s="74"/>
      <c r="D27" s="74"/>
      <c r="E27" s="129" t="e">
        <f>E8/E25*E37</f>
        <v>#DIV/0!</v>
      </c>
      <c r="F27" s="129" t="e">
        <f>F8/F25*F37</f>
        <v>#DIV/0!</v>
      </c>
      <c r="G27" s="129" t="e">
        <f>G8/G25*G37</f>
        <v>#DIV/0!</v>
      </c>
      <c r="H27" s="130"/>
      <c r="I27" s="130"/>
      <c r="J27" s="130"/>
      <c r="K27" s="130"/>
      <c r="L27" s="130"/>
      <c r="M27" s="7"/>
      <c r="N27" s="6"/>
    </row>
    <row r="28" spans="1:14" ht="12.75" customHeight="1" x14ac:dyDescent="0.2">
      <c r="A28" s="74" t="s">
        <v>250</v>
      </c>
      <c r="B28" s="74"/>
      <c r="C28" s="74"/>
      <c r="D28" s="74"/>
      <c r="E28" s="129" t="e">
        <f>'Income Statement'!E12/'Balance Sheet'!E11</f>
        <v>#DIV/0!</v>
      </c>
      <c r="F28" s="129" t="e">
        <f>'Income Statement'!F12/'Balance Sheet'!F11</f>
        <v>#DIV/0!</v>
      </c>
      <c r="G28" s="129" t="e">
        <f>'Income Statement'!G12/'Balance Sheet'!G11</f>
        <v>#DIV/0!</v>
      </c>
      <c r="H28" s="130"/>
      <c r="I28" s="130"/>
      <c r="J28" s="130"/>
      <c r="K28" s="130"/>
      <c r="L28" s="130"/>
      <c r="M28" s="7"/>
      <c r="N28" s="6"/>
    </row>
    <row r="29" spans="1:14" ht="12.75" customHeight="1" x14ac:dyDescent="0.2">
      <c r="A29" s="74" t="s">
        <v>251</v>
      </c>
      <c r="B29" s="74"/>
      <c r="C29" s="74"/>
      <c r="D29" s="74"/>
      <c r="E29" s="129" t="e">
        <f>365/E28</f>
        <v>#DIV/0!</v>
      </c>
      <c r="F29" s="129" t="e">
        <f>365/F28</f>
        <v>#DIV/0!</v>
      </c>
      <c r="G29" s="129" t="e">
        <f>365/G28</f>
        <v>#DIV/0!</v>
      </c>
      <c r="H29" s="130"/>
      <c r="I29" s="130"/>
      <c r="J29" s="130"/>
      <c r="K29" s="130"/>
      <c r="L29" s="130"/>
      <c r="M29" s="7"/>
      <c r="N29" s="6"/>
    </row>
    <row r="30" spans="1:14" ht="12.75" customHeight="1" x14ac:dyDescent="0.2">
      <c r="A30" s="74" t="s">
        <v>187</v>
      </c>
      <c r="B30" s="74"/>
      <c r="C30" s="74"/>
      <c r="D30" s="74"/>
      <c r="E30" s="129" t="e">
        <f>(E15/-E26)*E37</f>
        <v>#DIV/0!</v>
      </c>
      <c r="F30" s="129" t="e">
        <f>(F15/-F26)*F37</f>
        <v>#DIV/0!</v>
      </c>
      <c r="G30" s="129" t="e">
        <f>(G15/-G26)*G37</f>
        <v>#DIV/0!</v>
      </c>
      <c r="H30" s="130"/>
      <c r="I30" s="130"/>
      <c r="J30" s="130"/>
      <c r="K30" s="130"/>
      <c r="L30" s="130"/>
      <c r="M30" s="6"/>
      <c r="N30" s="6"/>
    </row>
    <row r="31" spans="1:14" ht="12.75" customHeight="1" x14ac:dyDescent="0.2">
      <c r="A31" s="62" t="s">
        <v>189</v>
      </c>
      <c r="B31" s="62"/>
      <c r="C31" s="62"/>
      <c r="D31" s="62"/>
      <c r="E31" s="131" t="e">
        <f>E10/E25</f>
        <v>#DIV/0!</v>
      </c>
      <c r="F31" s="131" t="e">
        <f t="shared" ref="F31:G31" si="5">F10/F25</f>
        <v>#DIV/0!</v>
      </c>
      <c r="G31" s="131" t="e">
        <f t="shared" si="5"/>
        <v>#DIV/0!</v>
      </c>
      <c r="H31" s="132"/>
      <c r="I31" s="132"/>
      <c r="J31" s="132"/>
      <c r="K31" s="132"/>
      <c r="L31" s="132"/>
      <c r="M31" s="6"/>
      <c r="N31" s="6"/>
    </row>
    <row r="32" spans="1:14" ht="12.75" customHeight="1" x14ac:dyDescent="0.2">
      <c r="A32" s="62" t="s">
        <v>190</v>
      </c>
      <c r="B32" s="62"/>
      <c r="C32" s="62"/>
      <c r="D32" s="62"/>
      <c r="E32" s="131" t="e">
        <f>E11/E25</f>
        <v>#DIV/0!</v>
      </c>
      <c r="F32" s="131" t="e">
        <f t="shared" ref="F32:G32" si="6">F11/F25</f>
        <v>#DIV/0!</v>
      </c>
      <c r="G32" s="131" t="e">
        <f t="shared" si="6"/>
        <v>#DIV/0!</v>
      </c>
      <c r="H32" s="132"/>
      <c r="I32" s="132"/>
      <c r="J32" s="132"/>
      <c r="K32" s="132"/>
      <c r="L32" s="132"/>
      <c r="M32" s="6"/>
      <c r="N32" s="6"/>
    </row>
    <row r="33" spans="1:14" ht="12.75" customHeight="1" x14ac:dyDescent="0.2">
      <c r="A33" s="74" t="s">
        <v>183</v>
      </c>
      <c r="B33" s="74"/>
      <c r="C33" s="74"/>
      <c r="D33" s="74"/>
      <c r="E33" s="133" t="e">
        <f>E12/E25</f>
        <v>#DIV/0!</v>
      </c>
      <c r="F33" s="133" t="e">
        <f>F12/F25</f>
        <v>#DIV/0!</v>
      </c>
      <c r="G33" s="133" t="e">
        <f>G12/G25</f>
        <v>#DIV/0!</v>
      </c>
      <c r="H33" s="134"/>
      <c r="I33" s="134"/>
      <c r="J33" s="134"/>
      <c r="K33" s="134"/>
      <c r="L33" s="134"/>
      <c r="M33" s="6"/>
      <c r="N33" s="6"/>
    </row>
    <row r="34" spans="1:14" ht="12.75" customHeight="1" x14ac:dyDescent="0.2">
      <c r="A34" s="62" t="s">
        <v>184</v>
      </c>
      <c r="B34" s="62"/>
      <c r="C34" s="62"/>
      <c r="D34" s="62"/>
      <c r="E34" s="131" t="e">
        <f>E15/E25</f>
        <v>#DIV/0!</v>
      </c>
      <c r="F34" s="131" t="e">
        <f>F15/F25</f>
        <v>#DIV/0!</v>
      </c>
      <c r="G34" s="131" t="e">
        <f>G15/G25</f>
        <v>#DIV/0!</v>
      </c>
      <c r="H34" s="132"/>
      <c r="I34" s="132"/>
      <c r="J34" s="132"/>
      <c r="K34" s="132"/>
      <c r="L34" s="132"/>
      <c r="M34" s="6"/>
      <c r="N34" s="6"/>
    </row>
    <row r="35" spans="1:14" ht="12.75" customHeight="1" x14ac:dyDescent="0.2">
      <c r="A35" s="62" t="s">
        <v>192</v>
      </c>
      <c r="B35" s="62"/>
      <c r="C35" s="62"/>
      <c r="D35" s="62"/>
      <c r="E35" s="131" t="e">
        <f>E16/-E26</f>
        <v>#DIV/0!</v>
      </c>
      <c r="F35" s="131" t="e">
        <f>F16/-F26</f>
        <v>#DIV/0!</v>
      </c>
      <c r="G35" s="131" t="e">
        <f>G16/-G26</f>
        <v>#DIV/0!</v>
      </c>
      <c r="H35" s="132"/>
      <c r="I35" s="132"/>
      <c r="J35" s="132"/>
      <c r="K35" s="132"/>
      <c r="L35" s="132"/>
      <c r="M35" s="6"/>
      <c r="N35" s="6"/>
    </row>
    <row r="36" spans="1:14" ht="12.75" customHeight="1" x14ac:dyDescent="0.2">
      <c r="A36" s="62" t="s">
        <v>188</v>
      </c>
      <c r="B36" s="62"/>
      <c r="C36" s="62"/>
      <c r="D36" s="62"/>
      <c r="E36" s="131" t="e">
        <f>E17/-E26</f>
        <v>#DIV/0!</v>
      </c>
      <c r="F36" s="131" t="e">
        <f>F17/-F26</f>
        <v>#DIV/0!</v>
      </c>
      <c r="G36" s="131" t="e">
        <f>G17/-G26</f>
        <v>#DIV/0!</v>
      </c>
      <c r="H36" s="132"/>
      <c r="I36" s="132"/>
      <c r="J36" s="132"/>
      <c r="K36" s="132"/>
      <c r="L36" s="132"/>
    </row>
    <row r="37" spans="1:14" ht="12.75" customHeight="1" x14ac:dyDescent="0.2">
      <c r="A37" s="62" t="s">
        <v>185</v>
      </c>
      <c r="B37" s="62"/>
      <c r="C37" s="62"/>
      <c r="D37" s="62"/>
      <c r="E37" s="62">
        <v>365</v>
      </c>
      <c r="F37" s="62">
        <v>365</v>
      </c>
      <c r="G37" s="62">
        <v>366</v>
      </c>
      <c r="H37" s="62">
        <v>365</v>
      </c>
      <c r="I37" s="62">
        <v>365</v>
      </c>
      <c r="J37" s="62">
        <v>365</v>
      </c>
      <c r="K37" s="62">
        <v>366</v>
      </c>
      <c r="L37" s="62">
        <v>365</v>
      </c>
    </row>
    <row r="38" spans="1:14" ht="12.75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4" ht="12.75" customHeight="1" x14ac:dyDescent="0.2"/>
    <row r="40" spans="1:14" ht="12.75" customHeight="1" x14ac:dyDescent="0.2"/>
    <row r="41" spans="1:14" ht="12.75" customHeight="1" x14ac:dyDescent="0.2">
      <c r="A41" s="6"/>
    </row>
    <row r="42" spans="1:14" ht="12.75" customHeight="1" x14ac:dyDescent="0.2">
      <c r="A42" s="6"/>
    </row>
    <row r="43" spans="1:14" ht="12.75" customHeight="1" x14ac:dyDescent="0.2">
      <c r="A43" s="6"/>
    </row>
    <row r="44" spans="1:14" ht="12.75" customHeight="1" x14ac:dyDescent="0.2">
      <c r="A44" s="6"/>
    </row>
    <row r="45" spans="1:14" ht="12.75" customHeight="1" x14ac:dyDescent="0.2">
      <c r="A45" s="9"/>
    </row>
    <row r="46" spans="1:14" ht="12.75" customHeight="1" x14ac:dyDescent="0.2">
      <c r="A46" s="6"/>
    </row>
  </sheetData>
  <conditionalFormatting sqref="E10:G11">
    <cfRule type="cellIs" dxfId="3" priority="1" operator="equal">
      <formula>0</formula>
    </cfRule>
  </conditionalFormatting>
  <pageMargins left="0.5" right="0.5" top="0.5" bottom="0.5" header="0.3" footer="0.3"/>
  <pageSetup fitToHeight="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60"/>
  <sheetViews>
    <sheetView showGridLines="0" zoomScale="110" zoomScaleNormal="85" zoomScaleSheetLayoutView="85" workbookViewId="0">
      <selection sqref="A1:L1"/>
    </sheetView>
  </sheetViews>
  <sheetFormatPr baseColWidth="10" defaultColWidth="10.6640625" defaultRowHeight="13" x14ac:dyDescent="0.2"/>
  <cols>
    <col min="1" max="4" width="10.5" style="1" customWidth="1"/>
    <col min="5" max="12" width="11.5" style="1" bestFit="1" customWidth="1"/>
    <col min="13" max="13" width="2.6640625" style="1" customWidth="1"/>
    <col min="14" max="14" width="40.6640625" style="1" customWidth="1"/>
    <col min="15" max="16384" width="10.6640625" style="1"/>
  </cols>
  <sheetData>
    <row r="1" spans="1:14" ht="18" customHeight="1" x14ac:dyDescent="0.2">
      <c r="A1" s="58" t="s">
        <v>276</v>
      </c>
      <c r="B1" s="58"/>
      <c r="C1" s="54"/>
      <c r="D1" s="55"/>
      <c r="E1" s="55"/>
      <c r="F1" s="55"/>
      <c r="G1" s="55"/>
      <c r="H1" s="55"/>
      <c r="I1" s="55"/>
      <c r="J1" s="55"/>
      <c r="K1" s="59"/>
      <c r="L1" s="60"/>
      <c r="M1" s="6"/>
      <c r="N1" s="6"/>
    </row>
    <row r="2" spans="1:14" ht="16" customHeight="1" x14ac:dyDescent="0.2">
      <c r="A2" s="56" t="s">
        <v>126</v>
      </c>
      <c r="B2" s="56"/>
      <c r="C2" s="56"/>
      <c r="D2" s="55"/>
      <c r="E2" s="55"/>
      <c r="F2" s="55"/>
      <c r="G2" s="55"/>
      <c r="H2" s="55"/>
      <c r="I2" s="55"/>
      <c r="J2" s="55"/>
      <c r="K2" s="162"/>
      <c r="L2" s="163"/>
      <c r="M2" s="6"/>
      <c r="N2" s="6"/>
    </row>
    <row r="3" spans="1:14" ht="12.75" customHeight="1" x14ac:dyDescent="0.2">
      <c r="M3" s="6"/>
      <c r="N3" s="6"/>
    </row>
    <row r="4" spans="1:14" ht="12.75" customHeight="1" x14ac:dyDescent="0.2">
      <c r="A4" s="62"/>
      <c r="B4" s="62"/>
      <c r="C4" s="62"/>
      <c r="D4" s="62"/>
      <c r="E4" s="63" t="s">
        <v>83</v>
      </c>
      <c r="F4" s="63"/>
      <c r="G4" s="63"/>
      <c r="H4" s="63"/>
      <c r="I4" s="64"/>
      <c r="J4" s="64"/>
      <c r="K4" s="64"/>
      <c r="L4" s="64"/>
      <c r="M4" s="6"/>
      <c r="N4" s="6"/>
    </row>
    <row r="5" spans="1:14" ht="12.75" customHeight="1" x14ac:dyDescent="0.2">
      <c r="A5" s="62"/>
      <c r="B5" s="62"/>
      <c r="C5" s="62"/>
      <c r="D5" s="62"/>
      <c r="E5" s="65" t="s">
        <v>77</v>
      </c>
      <c r="F5" s="65" t="s">
        <v>80</v>
      </c>
      <c r="G5" s="65" t="s">
        <v>79</v>
      </c>
      <c r="H5" s="65" t="s">
        <v>67</v>
      </c>
      <c r="I5" s="65" t="s">
        <v>70</v>
      </c>
      <c r="J5" s="65" t="s">
        <v>78</v>
      </c>
      <c r="K5" s="65" t="s">
        <v>81</v>
      </c>
      <c r="L5" s="65" t="s">
        <v>82</v>
      </c>
      <c r="M5" s="6"/>
      <c r="N5" s="6"/>
    </row>
    <row r="6" spans="1:14" ht="12.75" customHeight="1" x14ac:dyDescent="0.2">
      <c r="A6" s="110" t="s">
        <v>22</v>
      </c>
      <c r="B6" s="62"/>
      <c r="C6" s="62"/>
      <c r="D6" s="62"/>
      <c r="E6" s="111"/>
      <c r="F6" s="111"/>
      <c r="G6" s="111"/>
      <c r="H6" s="62"/>
      <c r="I6" s="62"/>
      <c r="J6" s="62"/>
      <c r="K6" s="62"/>
      <c r="L6" s="62"/>
      <c r="M6" s="4"/>
      <c r="N6" s="4"/>
    </row>
    <row r="7" spans="1:14" ht="12.75" customHeight="1" x14ac:dyDescent="0.2">
      <c r="A7" s="62"/>
      <c r="B7" s="62"/>
      <c r="C7" s="62"/>
      <c r="D7" s="62"/>
      <c r="E7" s="121"/>
      <c r="F7" s="121"/>
      <c r="G7" s="121"/>
      <c r="H7" s="107"/>
      <c r="I7" s="107"/>
      <c r="J7" s="107"/>
      <c r="K7" s="107"/>
      <c r="L7" s="107"/>
      <c r="M7" s="4"/>
      <c r="N7" s="5"/>
    </row>
    <row r="8" spans="1:14" ht="14" x14ac:dyDescent="0.2">
      <c r="A8" s="62" t="s">
        <v>59</v>
      </c>
      <c r="B8" s="62"/>
      <c r="C8" s="62"/>
      <c r="D8" s="62"/>
      <c r="E8" s="281"/>
      <c r="F8" s="281">
        <f>E12</f>
        <v>0</v>
      </c>
      <c r="G8" s="281">
        <f t="shared" ref="G8:L8" si="0">F12</f>
        <v>0</v>
      </c>
      <c r="H8" s="281">
        <f t="shared" si="0"/>
        <v>0</v>
      </c>
      <c r="I8" s="281">
        <f t="shared" si="0"/>
        <v>0</v>
      </c>
      <c r="J8" s="281">
        <f t="shared" si="0"/>
        <v>0</v>
      </c>
      <c r="K8" s="281">
        <f t="shared" si="0"/>
        <v>0</v>
      </c>
      <c r="L8" s="281">
        <f t="shared" si="0"/>
        <v>0</v>
      </c>
      <c r="M8" s="4"/>
      <c r="N8" s="4"/>
    </row>
    <row r="9" spans="1:14" ht="14" x14ac:dyDescent="0.2">
      <c r="A9" s="62" t="s">
        <v>23</v>
      </c>
      <c r="B9" s="62"/>
      <c r="C9" s="62"/>
      <c r="D9" s="62"/>
      <c r="E9" s="118">
        <f>'Income Statement'!E39</f>
        <v>0</v>
      </c>
      <c r="F9" s="118">
        <f>'Income Statement'!F39</f>
        <v>0</v>
      </c>
      <c r="G9" s="118">
        <f>'Income Statement'!G39</f>
        <v>0</v>
      </c>
      <c r="H9" s="118">
        <f>'Income Statement'!H39</f>
        <v>0</v>
      </c>
      <c r="I9" s="118">
        <f>'Income Statement'!I39</f>
        <v>0</v>
      </c>
      <c r="J9" s="118">
        <f>'Income Statement'!J39</f>
        <v>0</v>
      </c>
      <c r="K9" s="118">
        <f>'Income Statement'!K39</f>
        <v>0</v>
      </c>
      <c r="L9" s="118">
        <f>'Income Statement'!L39</f>
        <v>0</v>
      </c>
      <c r="M9" s="6"/>
      <c r="N9" s="6"/>
    </row>
    <row r="10" spans="1:14" ht="12.75" customHeight="1" x14ac:dyDescent="0.2">
      <c r="A10" s="62" t="s">
        <v>24</v>
      </c>
      <c r="B10" s="62"/>
      <c r="C10" s="62"/>
      <c r="D10" s="62"/>
      <c r="E10" s="118">
        <f>'Cash Flow Statement'!E37</f>
        <v>0</v>
      </c>
      <c r="F10" s="118">
        <f>'Cash Flow Statement'!F37</f>
        <v>0</v>
      </c>
      <c r="G10" s="118">
        <f>'Cash Flow Statement'!G37</f>
        <v>0</v>
      </c>
      <c r="H10" s="122"/>
      <c r="I10" s="122"/>
      <c r="J10" s="122"/>
      <c r="K10" s="122"/>
      <c r="L10" s="122"/>
      <c r="M10" s="6"/>
      <c r="N10" s="6"/>
    </row>
    <row r="11" spans="1:14" ht="12.75" customHeight="1" x14ac:dyDescent="0.2">
      <c r="A11" s="62" t="s">
        <v>25</v>
      </c>
      <c r="B11" s="62"/>
      <c r="C11" s="62"/>
      <c r="D11" s="62"/>
      <c r="E11" s="118">
        <f>'Cash Flow Statement'!E35</f>
        <v>0</v>
      </c>
      <c r="F11" s="118">
        <f>'Cash Flow Statement'!F35</f>
        <v>0</v>
      </c>
      <c r="G11" s="118">
        <f>'Cash Flow Statement'!G35</f>
        <v>0</v>
      </c>
      <c r="H11" s="271"/>
      <c r="I11" s="271"/>
      <c r="J11" s="271"/>
      <c r="K11" s="271"/>
      <c r="L11" s="271"/>
      <c r="M11" s="6"/>
      <c r="N11" s="6"/>
    </row>
    <row r="12" spans="1:14" ht="12.75" customHeight="1" x14ac:dyDescent="0.2">
      <c r="A12" s="67" t="s">
        <v>60</v>
      </c>
      <c r="B12" s="67"/>
      <c r="C12" s="67"/>
      <c r="D12" s="67"/>
      <c r="E12" s="123">
        <f>SUM(E8:E11)</f>
        <v>0</v>
      </c>
      <c r="F12" s="123">
        <f>SUM(F8:F11)</f>
        <v>0</v>
      </c>
      <c r="G12" s="123">
        <f t="shared" ref="G12:L12" si="1">SUM(G8:G11)</f>
        <v>0</v>
      </c>
      <c r="H12" s="123">
        <f t="shared" si="1"/>
        <v>0</v>
      </c>
      <c r="I12" s="123">
        <f t="shared" si="1"/>
        <v>0</v>
      </c>
      <c r="J12" s="123">
        <f t="shared" si="1"/>
        <v>0</v>
      </c>
      <c r="K12" s="123">
        <f t="shared" si="1"/>
        <v>0</v>
      </c>
      <c r="L12" s="123">
        <f t="shared" si="1"/>
        <v>0</v>
      </c>
      <c r="M12" s="6"/>
      <c r="N12" s="6"/>
    </row>
    <row r="13" spans="1:14" ht="12.75" customHeight="1" x14ac:dyDescent="0.2">
      <c r="A13" s="14"/>
      <c r="B13" s="7"/>
      <c r="C13" s="7"/>
      <c r="D13" s="7"/>
      <c r="E13" s="16"/>
      <c r="F13" s="16"/>
      <c r="G13" s="16"/>
      <c r="H13" s="16"/>
      <c r="I13" s="16"/>
      <c r="J13" s="16"/>
      <c r="K13" s="16"/>
      <c r="L13" s="16"/>
      <c r="M13" s="6"/>
      <c r="N13" s="6"/>
    </row>
    <row r="14" spans="1:14" ht="12.75" customHeight="1" x14ac:dyDescent="0.2">
      <c r="M14" s="6"/>
      <c r="N14" s="6"/>
    </row>
    <row r="15" spans="1:14" ht="12.75" customHeight="1" x14ac:dyDescent="0.2">
      <c r="M15" s="6"/>
      <c r="N15" s="6"/>
    </row>
    <row r="16" spans="1:14" ht="12.75" customHeight="1" x14ac:dyDescent="0.2">
      <c r="M16" s="4"/>
      <c r="N16" s="4"/>
    </row>
    <row r="17" spans="1:14" ht="3" customHeight="1" x14ac:dyDescent="0.2">
      <c r="A17" s="7"/>
      <c r="B17" s="7"/>
      <c r="C17" s="7"/>
      <c r="D17" s="7"/>
      <c r="E17" s="16"/>
      <c r="F17" s="16"/>
      <c r="G17" s="16"/>
      <c r="H17" s="16"/>
      <c r="I17" s="16"/>
      <c r="J17" s="16"/>
      <c r="K17" s="16"/>
      <c r="L17" s="16"/>
      <c r="M17" s="6"/>
      <c r="N17" s="6"/>
    </row>
    <row r="18" spans="1:14" ht="12.75" customHeight="1" x14ac:dyDescent="0.2">
      <c r="A18" s="7"/>
      <c r="B18" s="7"/>
      <c r="C18" s="7"/>
      <c r="D18" s="7"/>
      <c r="E18" s="16"/>
      <c r="F18" s="16"/>
      <c r="G18" s="16"/>
      <c r="H18" s="16"/>
      <c r="I18" s="16"/>
      <c r="J18" s="16"/>
      <c r="K18" s="16"/>
      <c r="L18" s="16"/>
      <c r="M18" s="6"/>
      <c r="N18" s="6"/>
    </row>
    <row r="19" spans="1:14" ht="12.75" customHeight="1" x14ac:dyDescent="0.2">
      <c r="A19" s="7"/>
      <c r="B19" s="7"/>
      <c r="C19" s="7"/>
      <c r="D19" s="7"/>
      <c r="E19" s="16"/>
      <c r="F19" s="16"/>
      <c r="G19" s="16"/>
      <c r="H19" s="16"/>
      <c r="I19" s="16"/>
      <c r="J19" s="16"/>
      <c r="K19" s="16"/>
      <c r="L19" s="16"/>
      <c r="M19" s="6"/>
      <c r="N19" s="6"/>
    </row>
    <row r="20" spans="1:14" ht="12.75" customHeight="1" x14ac:dyDescent="0.2">
      <c r="A20" s="7"/>
      <c r="B20" s="7"/>
      <c r="C20" s="7"/>
      <c r="D20" s="7"/>
      <c r="E20" s="16"/>
      <c r="F20" s="16"/>
      <c r="G20" s="16"/>
      <c r="H20" s="20"/>
      <c r="I20" s="20"/>
      <c r="J20" s="20"/>
      <c r="K20" s="20"/>
      <c r="L20" s="20"/>
      <c r="M20" s="6"/>
      <c r="N20" s="6"/>
    </row>
    <row r="21" spans="1:14" ht="12.75" customHeight="1" x14ac:dyDescent="0.2">
      <c r="A21" s="11"/>
      <c r="B21" s="11"/>
      <c r="C21" s="11"/>
      <c r="D21" s="11"/>
      <c r="E21" s="16"/>
      <c r="F21" s="16"/>
      <c r="G21" s="16"/>
      <c r="H21" s="16"/>
      <c r="I21" s="16"/>
      <c r="J21" s="16"/>
      <c r="K21" s="16"/>
      <c r="L21" s="16"/>
      <c r="M21" s="6"/>
      <c r="N21" s="6"/>
    </row>
    <row r="22" spans="1:14" ht="12.75" customHeight="1" x14ac:dyDescent="0.2">
      <c r="A22" s="7"/>
      <c r="B22" s="7"/>
      <c r="C22" s="7"/>
      <c r="D22" s="7"/>
      <c r="E22" s="16"/>
      <c r="F22" s="16"/>
      <c r="G22" s="16"/>
      <c r="H22" s="16"/>
      <c r="I22" s="16"/>
      <c r="J22" s="16"/>
      <c r="K22" s="16"/>
      <c r="L22" s="16"/>
      <c r="M22" s="6"/>
      <c r="N22" s="6"/>
    </row>
    <row r="23" spans="1:14" ht="12.75" customHeight="1" x14ac:dyDescent="0.2">
      <c r="A23" s="7"/>
      <c r="B23" s="7"/>
      <c r="C23" s="7"/>
      <c r="D23" s="7"/>
      <c r="E23" s="16"/>
      <c r="F23" s="16"/>
      <c r="G23" s="16"/>
      <c r="H23" s="16"/>
      <c r="I23" s="16"/>
      <c r="J23" s="16"/>
      <c r="K23" s="16"/>
      <c r="L23" s="16"/>
      <c r="M23" s="6"/>
      <c r="N23" s="6"/>
    </row>
    <row r="24" spans="1:14" ht="12.75" customHeight="1" x14ac:dyDescent="0.2">
      <c r="A24" s="9"/>
      <c r="B24" s="7"/>
      <c r="C24" s="7"/>
      <c r="D24" s="7"/>
      <c r="E24" s="16"/>
      <c r="F24" s="16"/>
      <c r="G24" s="16"/>
      <c r="H24" s="16"/>
      <c r="I24" s="16"/>
      <c r="J24" s="16"/>
      <c r="K24" s="16"/>
      <c r="L24" s="16"/>
      <c r="M24" s="6"/>
      <c r="N24" s="12"/>
    </row>
    <row r="25" spans="1:14" ht="12.75" customHeight="1" x14ac:dyDescent="0.2">
      <c r="A25" s="7"/>
      <c r="B25" s="7"/>
      <c r="C25" s="7"/>
      <c r="D25" s="7"/>
      <c r="E25" s="16"/>
      <c r="F25" s="16"/>
      <c r="G25" s="16"/>
      <c r="H25" s="16"/>
      <c r="I25" s="16"/>
      <c r="J25" s="16"/>
      <c r="K25" s="16"/>
      <c r="L25" s="16"/>
      <c r="M25" s="6"/>
      <c r="N25" s="6"/>
    </row>
    <row r="26" spans="1:14" ht="12.75" customHeight="1" x14ac:dyDescent="0.2">
      <c r="A26" s="7"/>
      <c r="B26" s="7"/>
      <c r="C26" s="7"/>
      <c r="D26" s="7"/>
      <c r="E26" s="16"/>
      <c r="F26" s="16"/>
      <c r="G26" s="16"/>
      <c r="H26" s="16"/>
      <c r="I26" s="16"/>
      <c r="J26" s="16"/>
      <c r="K26" s="16"/>
      <c r="L26" s="16"/>
      <c r="M26" s="6"/>
      <c r="N26" s="6"/>
    </row>
    <row r="27" spans="1:14" ht="12.75" customHeight="1" x14ac:dyDescent="0.2">
      <c r="A27" s="7"/>
      <c r="B27" s="7"/>
      <c r="C27" s="7"/>
      <c r="D27" s="7"/>
      <c r="E27" s="16"/>
      <c r="F27" s="16"/>
      <c r="G27" s="16"/>
      <c r="H27" s="16"/>
      <c r="I27" s="16"/>
      <c r="J27" s="16"/>
      <c r="K27" s="16"/>
      <c r="L27" s="16"/>
      <c r="M27" s="6"/>
      <c r="N27" s="6"/>
    </row>
    <row r="28" spans="1:14" ht="12.75" customHeight="1" x14ac:dyDescent="0.2">
      <c r="A28" s="14"/>
      <c r="B28" s="7"/>
      <c r="C28" s="7"/>
      <c r="D28" s="7"/>
      <c r="E28" s="16"/>
      <c r="F28" s="16"/>
      <c r="G28" s="16"/>
      <c r="H28" s="16"/>
      <c r="I28" s="16"/>
      <c r="J28" s="16"/>
      <c r="K28" s="16"/>
      <c r="L28" s="16"/>
      <c r="M28" s="6"/>
      <c r="N28" s="6"/>
    </row>
    <row r="29" spans="1:14" ht="3" customHeight="1" x14ac:dyDescent="0.2">
      <c r="A29" s="7"/>
      <c r="B29" s="7"/>
      <c r="C29" s="7"/>
      <c r="D29" s="7"/>
      <c r="E29" s="16"/>
      <c r="F29" s="16"/>
      <c r="G29" s="16"/>
      <c r="H29" s="16"/>
      <c r="I29" s="16"/>
      <c r="J29" s="16"/>
      <c r="K29" s="16"/>
      <c r="L29" s="16"/>
      <c r="M29" s="6"/>
      <c r="N29" s="6"/>
    </row>
    <row r="30" spans="1:14" ht="12.75" customHeight="1" x14ac:dyDescent="0.2">
      <c r="A30" s="7"/>
      <c r="B30" s="7"/>
      <c r="C30" s="7"/>
      <c r="D30" s="7"/>
      <c r="E30" s="16"/>
      <c r="F30" s="16"/>
      <c r="G30" s="16"/>
      <c r="H30" s="16"/>
      <c r="I30" s="16"/>
      <c r="J30" s="16"/>
      <c r="K30" s="16"/>
      <c r="L30" s="16"/>
      <c r="M30" s="6"/>
      <c r="N30" s="6"/>
    </row>
    <row r="31" spans="1:14" ht="12.75" customHeight="1" x14ac:dyDescent="0.2">
      <c r="A31" s="7"/>
      <c r="B31" s="7"/>
      <c r="C31" s="7"/>
      <c r="D31" s="7"/>
      <c r="E31" s="16"/>
      <c r="F31" s="16"/>
      <c r="G31" s="16"/>
      <c r="H31" s="16"/>
      <c r="I31" s="16"/>
      <c r="J31" s="16"/>
      <c r="K31" s="16"/>
      <c r="L31" s="16"/>
      <c r="M31" s="6"/>
      <c r="N31" s="6"/>
    </row>
    <row r="32" spans="1:14" ht="12.75" customHeight="1" x14ac:dyDescent="0.2">
      <c r="A32" s="11"/>
      <c r="B32" s="11"/>
      <c r="C32" s="11"/>
      <c r="D32" s="11"/>
      <c r="E32" s="21"/>
      <c r="F32" s="21"/>
      <c r="G32" s="21"/>
      <c r="H32" s="21"/>
      <c r="I32" s="21"/>
      <c r="J32" s="21"/>
      <c r="K32" s="21"/>
      <c r="L32" s="21"/>
      <c r="M32" s="6"/>
      <c r="N32" s="6"/>
    </row>
    <row r="33" spans="1:14" ht="12.75" customHeight="1" x14ac:dyDescent="0.2">
      <c r="A33" s="11"/>
      <c r="B33" s="7"/>
      <c r="C33" s="7"/>
      <c r="D33" s="7"/>
      <c r="E33" s="16"/>
      <c r="F33" s="16"/>
      <c r="G33" s="16"/>
      <c r="H33" s="16"/>
      <c r="I33" s="16"/>
      <c r="J33" s="16"/>
      <c r="K33" s="16"/>
      <c r="L33" s="16"/>
      <c r="M33" s="6"/>
      <c r="N33" s="6"/>
    </row>
    <row r="34" spans="1:14" ht="12.75" customHeight="1" x14ac:dyDescent="0.2">
      <c r="A34" s="9"/>
      <c r="B34" s="7"/>
      <c r="C34" s="7"/>
      <c r="D34" s="7"/>
      <c r="E34" s="16"/>
      <c r="F34" s="16"/>
      <c r="G34" s="16"/>
      <c r="H34" s="16"/>
      <c r="I34" s="16"/>
      <c r="J34" s="16"/>
      <c r="K34" s="16"/>
      <c r="L34" s="16"/>
      <c r="M34" s="6"/>
      <c r="N34" s="6"/>
    </row>
    <row r="35" spans="1:14" ht="12.75" customHeight="1" x14ac:dyDescent="0.2">
      <c r="A35" s="9"/>
      <c r="B35" s="7"/>
      <c r="C35" s="7"/>
      <c r="D35" s="7"/>
      <c r="E35" s="16"/>
      <c r="F35" s="16"/>
      <c r="G35" s="16"/>
      <c r="H35" s="16"/>
      <c r="I35" s="16"/>
      <c r="J35" s="16"/>
      <c r="K35" s="16"/>
      <c r="L35" s="16"/>
      <c r="M35" s="6"/>
      <c r="N35" s="6"/>
    </row>
    <row r="36" spans="1:14" ht="12.75" customHeight="1" x14ac:dyDescent="0.2">
      <c r="A36" s="7"/>
      <c r="B36" s="7"/>
      <c r="C36" s="7"/>
      <c r="D36" s="7"/>
      <c r="E36" s="16"/>
      <c r="F36" s="16"/>
      <c r="G36" s="16"/>
      <c r="H36" s="16"/>
      <c r="I36" s="16"/>
      <c r="J36" s="16"/>
      <c r="K36" s="16"/>
      <c r="L36" s="16"/>
      <c r="M36" s="6"/>
      <c r="N36" s="6"/>
    </row>
    <row r="37" spans="1:14" ht="12.75" customHeight="1" x14ac:dyDescent="0.2">
      <c r="A37" s="14"/>
      <c r="B37" s="7"/>
      <c r="C37" s="7"/>
      <c r="D37" s="7"/>
      <c r="E37" s="16"/>
      <c r="F37" s="16"/>
      <c r="G37" s="16"/>
      <c r="H37" s="16"/>
      <c r="I37" s="16"/>
      <c r="J37" s="16"/>
      <c r="K37" s="16"/>
      <c r="L37" s="16"/>
      <c r="M37" s="6"/>
      <c r="N37" s="6"/>
    </row>
    <row r="38" spans="1:14" ht="3" customHeight="1" x14ac:dyDescent="0.2">
      <c r="A38" s="7"/>
      <c r="B38" s="7"/>
      <c r="C38" s="7"/>
      <c r="D38" s="7"/>
      <c r="E38" s="16"/>
      <c r="F38" s="16"/>
      <c r="G38" s="16"/>
      <c r="H38" s="16"/>
      <c r="I38" s="16"/>
      <c r="J38" s="16"/>
      <c r="K38" s="16"/>
      <c r="L38" s="16"/>
      <c r="M38" s="6"/>
      <c r="N38" s="6"/>
    </row>
    <row r="39" spans="1:14" ht="12.75" customHeight="1" x14ac:dyDescent="0.2">
      <c r="A39" s="7"/>
      <c r="B39" s="7"/>
      <c r="C39" s="7"/>
      <c r="D39" s="7"/>
      <c r="E39" s="16"/>
      <c r="F39" s="16"/>
      <c r="G39" s="16"/>
      <c r="H39" s="16"/>
      <c r="I39" s="16"/>
      <c r="J39" s="16"/>
      <c r="K39" s="16"/>
      <c r="L39" s="16"/>
      <c r="M39" s="6"/>
      <c r="N39" s="6"/>
    </row>
    <row r="40" spans="1:14" ht="12.75" customHeight="1" x14ac:dyDescent="0.2">
      <c r="A40" s="7"/>
      <c r="B40" s="7"/>
      <c r="C40" s="7"/>
      <c r="D40" s="7"/>
      <c r="E40" s="16"/>
      <c r="F40" s="16"/>
      <c r="G40" s="16"/>
      <c r="H40" s="16"/>
      <c r="I40" s="16"/>
      <c r="J40" s="16"/>
      <c r="K40" s="16"/>
      <c r="L40" s="16"/>
      <c r="M40" s="6"/>
      <c r="N40" s="6"/>
    </row>
    <row r="41" spans="1:14" ht="12.75" customHeight="1" x14ac:dyDescent="0.2">
      <c r="A41" s="11"/>
      <c r="B41" s="11"/>
      <c r="C41" s="11"/>
      <c r="D41" s="11"/>
      <c r="E41" s="21"/>
      <c r="F41" s="21"/>
      <c r="G41" s="21"/>
      <c r="H41" s="21"/>
      <c r="I41" s="21"/>
      <c r="J41" s="21"/>
      <c r="K41" s="21"/>
      <c r="L41" s="21"/>
      <c r="M41" s="6"/>
      <c r="N41" s="6"/>
    </row>
    <row r="42" spans="1:14" ht="12.75" customHeight="1" x14ac:dyDescent="0.2">
      <c r="A42" s="7"/>
      <c r="B42" s="7"/>
      <c r="C42" s="7"/>
      <c r="D42" s="7"/>
      <c r="E42" s="16"/>
      <c r="F42" s="16"/>
      <c r="G42" s="16"/>
      <c r="H42" s="16"/>
      <c r="I42" s="16"/>
      <c r="J42" s="16"/>
      <c r="K42" s="16"/>
      <c r="L42" s="16"/>
      <c r="M42" s="6"/>
      <c r="N42" s="6"/>
    </row>
    <row r="43" spans="1:14" ht="12.75" customHeight="1" x14ac:dyDescent="0.2">
      <c r="A43" s="7"/>
      <c r="B43" s="7"/>
      <c r="C43" s="7"/>
      <c r="D43" s="7"/>
      <c r="E43" s="16"/>
      <c r="F43" s="16"/>
      <c r="G43" s="16"/>
      <c r="H43" s="16"/>
      <c r="I43" s="16"/>
      <c r="J43" s="16"/>
      <c r="K43" s="16"/>
      <c r="L43" s="16"/>
      <c r="M43" s="6"/>
      <c r="N43" s="6"/>
    </row>
    <row r="44" spans="1:14" ht="12.75" customHeight="1" x14ac:dyDescent="0.2">
      <c r="A44" s="7"/>
      <c r="B44" s="7"/>
      <c r="C44" s="7"/>
      <c r="D44" s="7"/>
      <c r="E44" s="16"/>
      <c r="F44" s="16"/>
      <c r="G44" s="16"/>
      <c r="H44" s="16"/>
      <c r="I44" s="16"/>
      <c r="J44" s="16"/>
      <c r="K44" s="16"/>
      <c r="L44" s="16"/>
      <c r="M44" s="6"/>
      <c r="N44" s="6"/>
    </row>
    <row r="45" spans="1:14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pageMargins left="0.5" right="0.5" top="0.5" bottom="0.5" header="0.3" footer="0.3"/>
  <pageSetup fitToHeight="0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E39A-F684-8747-B646-0197F8EDF321}">
  <sheetPr>
    <pageSetUpPr fitToPage="1"/>
  </sheetPr>
  <dimension ref="A1:N62"/>
  <sheetViews>
    <sheetView showGridLines="0" zoomScale="110" zoomScaleNormal="110" zoomScaleSheetLayoutView="85" workbookViewId="0">
      <selection sqref="A1:L1"/>
    </sheetView>
  </sheetViews>
  <sheetFormatPr baseColWidth="10" defaultColWidth="10.6640625" defaultRowHeight="13" x14ac:dyDescent="0.2"/>
  <cols>
    <col min="1" max="4" width="10.5" style="6" customWidth="1"/>
    <col min="5" max="8" width="11.5" style="6" bestFit="1" customWidth="1"/>
    <col min="9" max="12" width="10.83203125" style="6" bestFit="1" customWidth="1"/>
    <col min="13" max="13" width="2.6640625" style="6" customWidth="1"/>
    <col min="14" max="14" width="40.6640625" style="6" customWidth="1"/>
    <col min="15" max="16384" width="10.6640625" style="6"/>
  </cols>
  <sheetData>
    <row r="1" spans="1:14" ht="18" customHeight="1" x14ac:dyDescent="0.2">
      <c r="A1" s="58" t="s">
        <v>276</v>
      </c>
      <c r="B1" s="58"/>
      <c r="C1" s="54"/>
      <c r="D1" s="55"/>
      <c r="E1" s="55"/>
      <c r="F1" s="55"/>
      <c r="G1" s="55"/>
      <c r="H1" s="55"/>
      <c r="I1" s="55"/>
      <c r="J1" s="55"/>
      <c r="K1" s="59"/>
      <c r="L1" s="60"/>
    </row>
    <row r="2" spans="1:14" ht="16" customHeight="1" x14ac:dyDescent="0.2">
      <c r="A2" s="56" t="s">
        <v>127</v>
      </c>
      <c r="B2" s="56"/>
      <c r="C2" s="56"/>
      <c r="D2" s="55"/>
      <c r="E2" s="55"/>
      <c r="F2" s="55"/>
      <c r="G2" s="55"/>
      <c r="H2" s="55"/>
      <c r="I2" s="55"/>
      <c r="J2" s="55"/>
      <c r="K2" s="162"/>
      <c r="L2" s="163"/>
    </row>
    <row r="3" spans="1:14" ht="12.7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4" ht="12.75" customHeight="1" x14ac:dyDescent="0.2">
      <c r="A4" s="107"/>
      <c r="B4" s="107"/>
      <c r="C4" s="107"/>
      <c r="D4" s="107"/>
      <c r="E4" s="108" t="s">
        <v>83</v>
      </c>
      <c r="F4" s="108"/>
      <c r="G4" s="108"/>
      <c r="H4" s="108"/>
      <c r="I4" s="108"/>
      <c r="J4" s="108"/>
      <c r="K4" s="108"/>
      <c r="L4" s="108"/>
    </row>
    <row r="5" spans="1:14" ht="12.75" customHeight="1" x14ac:dyDescent="0.2">
      <c r="A5" s="107"/>
      <c r="B5" s="107"/>
      <c r="C5" s="107"/>
      <c r="D5" s="107"/>
      <c r="E5" s="109" t="s">
        <v>77</v>
      </c>
      <c r="F5" s="109" t="s">
        <v>80</v>
      </c>
      <c r="G5" s="109" t="s">
        <v>79</v>
      </c>
      <c r="H5" s="109" t="s">
        <v>67</v>
      </c>
      <c r="I5" s="109" t="s">
        <v>70</v>
      </c>
      <c r="J5" s="109" t="s">
        <v>78</v>
      </c>
      <c r="K5" s="109" t="s">
        <v>81</v>
      </c>
      <c r="L5" s="109" t="s">
        <v>82</v>
      </c>
    </row>
    <row r="6" spans="1:14" ht="12.75" customHeight="1" x14ac:dyDescent="0.2">
      <c r="A6" s="110" t="s">
        <v>48</v>
      </c>
      <c r="B6" s="62"/>
      <c r="C6" s="62"/>
      <c r="D6" s="62"/>
      <c r="E6" s="117"/>
      <c r="F6" s="117"/>
      <c r="G6" s="117"/>
      <c r="H6" s="107"/>
      <c r="I6" s="107"/>
      <c r="J6" s="107"/>
      <c r="K6" s="107"/>
      <c r="L6" s="107"/>
      <c r="M6" s="4"/>
      <c r="N6" s="4"/>
    </row>
    <row r="7" spans="1:14" ht="12.75" customHeight="1" x14ac:dyDescent="0.2">
      <c r="A7" s="62"/>
      <c r="B7" s="62"/>
      <c r="C7" s="62"/>
      <c r="D7" s="62"/>
      <c r="E7" s="117"/>
      <c r="F7" s="117"/>
      <c r="G7" s="117"/>
      <c r="H7" s="107"/>
      <c r="I7" s="107"/>
      <c r="J7" s="107"/>
      <c r="K7" s="107"/>
      <c r="L7" s="107"/>
      <c r="M7" s="4"/>
      <c r="N7" s="5"/>
    </row>
    <row r="8" spans="1:14" ht="14" x14ac:dyDescent="0.2">
      <c r="A8" s="112" t="s">
        <v>61</v>
      </c>
      <c r="B8" s="62"/>
      <c r="C8" s="62"/>
      <c r="D8" s="62"/>
      <c r="E8" s="208"/>
      <c r="F8" s="208"/>
      <c r="G8" s="208">
        <f>F8</f>
        <v>0</v>
      </c>
      <c r="H8" s="208">
        <f>G32</f>
        <v>0</v>
      </c>
      <c r="I8" s="208">
        <f t="shared" ref="I8:L8" si="0">H32</f>
        <v>0</v>
      </c>
      <c r="J8" s="208">
        <f t="shared" si="0"/>
        <v>0</v>
      </c>
      <c r="K8" s="208">
        <f t="shared" si="0"/>
        <v>0</v>
      </c>
      <c r="L8" s="208">
        <f t="shared" si="0"/>
        <v>0</v>
      </c>
      <c r="M8" s="4"/>
      <c r="N8" s="4"/>
    </row>
    <row r="9" spans="1:14" ht="14" x14ac:dyDescent="0.2">
      <c r="A9" s="112" t="s">
        <v>62</v>
      </c>
      <c r="B9" s="62"/>
      <c r="C9" s="62"/>
      <c r="D9" s="62"/>
      <c r="E9" s="113"/>
      <c r="F9" s="113">
        <f>'Balance Sheet'!E32</f>
        <v>0</v>
      </c>
      <c r="G9" s="113">
        <f>'Balance Sheet'!F32</f>
        <v>0</v>
      </c>
      <c r="H9" s="113">
        <f>G33</f>
        <v>0</v>
      </c>
      <c r="I9" s="118">
        <f>H33</f>
        <v>0</v>
      </c>
      <c r="J9" s="118">
        <f t="shared" ref="J9:L9" si="1">I33</f>
        <v>0</v>
      </c>
      <c r="K9" s="118">
        <f t="shared" si="1"/>
        <v>0</v>
      </c>
      <c r="L9" s="118">
        <f t="shared" si="1"/>
        <v>0</v>
      </c>
    </row>
    <row r="10" spans="1:14" ht="12.75" customHeight="1" x14ac:dyDescent="0.2">
      <c r="A10" s="67" t="s">
        <v>71</v>
      </c>
      <c r="B10" s="67"/>
      <c r="C10" s="67"/>
      <c r="D10" s="67"/>
      <c r="E10" s="115">
        <f t="shared" ref="E10:L10" si="2">SUM(E8:E9)</f>
        <v>0</v>
      </c>
      <c r="F10" s="115">
        <f t="shared" si="2"/>
        <v>0</v>
      </c>
      <c r="G10" s="115">
        <f t="shared" si="2"/>
        <v>0</v>
      </c>
      <c r="H10" s="115">
        <f t="shared" si="2"/>
        <v>0</v>
      </c>
      <c r="I10" s="115">
        <f t="shared" si="2"/>
        <v>0</v>
      </c>
      <c r="J10" s="115">
        <f t="shared" si="2"/>
        <v>0</v>
      </c>
      <c r="K10" s="115">
        <f t="shared" si="2"/>
        <v>0</v>
      </c>
      <c r="L10" s="115">
        <f t="shared" si="2"/>
        <v>0</v>
      </c>
    </row>
    <row r="11" spans="1:14" ht="12.75" customHeight="1" x14ac:dyDescent="0.2">
      <c r="A11" s="62"/>
      <c r="B11" s="62"/>
      <c r="C11" s="62"/>
      <c r="D11" s="62"/>
      <c r="E11" s="62"/>
      <c r="F11" s="62"/>
      <c r="G11" s="62"/>
      <c r="H11" s="107"/>
      <c r="I11" s="107"/>
      <c r="J11" s="107"/>
      <c r="K11" s="107"/>
      <c r="L11" s="107"/>
    </row>
    <row r="12" spans="1:14" ht="12.75" customHeight="1" x14ac:dyDescent="0.2">
      <c r="A12" s="110" t="s">
        <v>49</v>
      </c>
      <c r="B12" s="62"/>
      <c r="C12" s="62"/>
      <c r="D12" s="62"/>
      <c r="E12" s="117"/>
      <c r="F12" s="117"/>
      <c r="G12" s="117"/>
      <c r="H12" s="107"/>
      <c r="I12" s="107"/>
      <c r="J12" s="107"/>
      <c r="K12" s="107"/>
      <c r="L12" s="107"/>
    </row>
    <row r="13" spans="1:14" ht="12.75" customHeight="1" x14ac:dyDescent="0.2">
      <c r="A13" s="62"/>
      <c r="B13" s="62"/>
      <c r="C13" s="62"/>
      <c r="D13" s="62"/>
      <c r="E13" s="117"/>
      <c r="F13" s="117"/>
      <c r="G13" s="117"/>
      <c r="H13" s="107"/>
      <c r="I13" s="107"/>
      <c r="J13" s="107"/>
      <c r="K13" s="107"/>
      <c r="L13" s="107"/>
    </row>
    <row r="14" spans="1:14" ht="14" x14ac:dyDescent="0.2">
      <c r="A14" s="62" t="s">
        <v>26</v>
      </c>
      <c r="B14" s="62"/>
      <c r="C14" s="62"/>
      <c r="D14" s="62"/>
      <c r="E14" s="209"/>
      <c r="F14" s="210">
        <f>'Cash Flow Statement'!F41</f>
        <v>0</v>
      </c>
      <c r="G14" s="210">
        <f>'Cash Flow Statement'!G41</f>
        <v>0</v>
      </c>
      <c r="H14" s="210">
        <f>'Cash Flow Statement'!H41</f>
        <v>0</v>
      </c>
      <c r="I14" s="210">
        <f>'Cash Flow Statement'!I41</f>
        <v>0</v>
      </c>
      <c r="J14" s="210">
        <f>'Cash Flow Statement'!J41</f>
        <v>0</v>
      </c>
      <c r="K14" s="210">
        <f>'Cash Flow Statement'!K41</f>
        <v>0</v>
      </c>
      <c r="L14" s="210">
        <f>'Cash Flow Statement'!L41</f>
        <v>0</v>
      </c>
      <c r="M14" s="4"/>
      <c r="N14" s="4"/>
    </row>
    <row r="15" spans="1:14" ht="14" x14ac:dyDescent="0.2">
      <c r="A15" s="62" t="s">
        <v>11</v>
      </c>
      <c r="B15" s="62"/>
      <c r="C15" s="62"/>
      <c r="D15" s="62"/>
      <c r="E15" s="113">
        <f>'Cash Flow Statement'!E20</f>
        <v>0</v>
      </c>
      <c r="F15" s="113">
        <f>'Cash Flow Statement'!F20</f>
        <v>0</v>
      </c>
      <c r="G15" s="113">
        <f>'Cash Flow Statement'!G20</f>
        <v>0</v>
      </c>
      <c r="H15" s="113">
        <f>'Cash Flow Statement'!H20</f>
        <v>0</v>
      </c>
      <c r="I15" s="113">
        <f>'Cash Flow Statement'!I20</f>
        <v>0</v>
      </c>
      <c r="J15" s="113">
        <f>'Cash Flow Statement'!J20</f>
        <v>0</v>
      </c>
      <c r="K15" s="113">
        <f>'Cash Flow Statement'!K20</f>
        <v>0</v>
      </c>
      <c r="L15" s="113">
        <f>'Cash Flow Statement'!L20</f>
        <v>0</v>
      </c>
    </row>
    <row r="16" spans="1:14" ht="12.75" customHeight="1" x14ac:dyDescent="0.2">
      <c r="A16" s="62" t="s">
        <v>12</v>
      </c>
      <c r="B16" s="62"/>
      <c r="C16" s="62"/>
      <c r="D16" s="62"/>
      <c r="E16" s="113">
        <f>'Cash Flow Statement'!E28</f>
        <v>0</v>
      </c>
      <c r="F16" s="113">
        <f>'Cash Flow Statement'!F28</f>
        <v>0</v>
      </c>
      <c r="G16" s="113">
        <f>'Cash Flow Statement'!G28</f>
        <v>0</v>
      </c>
      <c r="H16" s="113">
        <f>'Cash Flow Statement'!H28</f>
        <v>0</v>
      </c>
      <c r="I16" s="113">
        <f>'Cash Flow Statement'!I28</f>
        <v>0</v>
      </c>
      <c r="J16" s="113">
        <f>'Cash Flow Statement'!J28</f>
        <v>0</v>
      </c>
      <c r="K16" s="113">
        <f>'Cash Flow Statement'!K28</f>
        <v>0</v>
      </c>
      <c r="L16" s="113">
        <f>'Cash Flow Statement'!L28</f>
        <v>0</v>
      </c>
    </row>
    <row r="17" spans="1:14" ht="12.75" customHeight="1" x14ac:dyDescent="0.2">
      <c r="A17" s="117" t="s">
        <v>13</v>
      </c>
      <c r="B17" s="62"/>
      <c r="C17" s="62"/>
      <c r="D17" s="62"/>
      <c r="E17" s="113">
        <f>Equity!E10</f>
        <v>0</v>
      </c>
      <c r="F17" s="113">
        <f>Equity!F10</f>
        <v>0</v>
      </c>
      <c r="G17" s="113">
        <f>Equity!G10</f>
        <v>0</v>
      </c>
      <c r="H17" s="113">
        <f>Equity!H10</f>
        <v>0</v>
      </c>
      <c r="I17" s="113">
        <f>Equity!I10</f>
        <v>0</v>
      </c>
      <c r="J17" s="113">
        <f>Equity!J10</f>
        <v>0</v>
      </c>
      <c r="K17" s="113">
        <f>Equity!K10</f>
        <v>0</v>
      </c>
      <c r="L17" s="113">
        <f>Equity!L10</f>
        <v>0</v>
      </c>
    </row>
    <row r="18" spans="1:14" ht="12.75" customHeight="1" x14ac:dyDescent="0.2">
      <c r="A18" s="117" t="s">
        <v>14</v>
      </c>
      <c r="B18" s="62"/>
      <c r="C18" s="62"/>
      <c r="D18" s="62"/>
      <c r="E18" s="113">
        <f>Equity!E11</f>
        <v>0</v>
      </c>
      <c r="F18" s="113">
        <f>Equity!F11</f>
        <v>0</v>
      </c>
      <c r="G18" s="113">
        <f>Equity!G11</f>
        <v>0</v>
      </c>
      <c r="H18" s="113">
        <f>Equity!H11</f>
        <v>0</v>
      </c>
      <c r="I18" s="113">
        <f>Equity!I11</f>
        <v>0</v>
      </c>
      <c r="J18" s="113">
        <f>Equity!J11</f>
        <v>0</v>
      </c>
      <c r="K18" s="113">
        <f>Equity!K11</f>
        <v>0</v>
      </c>
      <c r="L18" s="113">
        <f>Equity!L11</f>
        <v>0</v>
      </c>
    </row>
    <row r="19" spans="1:14" ht="14" x14ac:dyDescent="0.2">
      <c r="A19" s="62" t="s">
        <v>68</v>
      </c>
      <c r="B19" s="62"/>
      <c r="C19" s="62"/>
      <c r="D19" s="62"/>
      <c r="E19" s="205">
        <f>'Cash Flow Statement'!E34</f>
        <v>0</v>
      </c>
      <c r="F19" s="205">
        <f>'Cash Flow Statement'!F34</f>
        <v>0</v>
      </c>
      <c r="G19" s="205">
        <f>'Cash Flow Statement'!G34</f>
        <v>0</v>
      </c>
      <c r="H19" s="205">
        <f>'Cash Flow Statement'!H34</f>
        <v>0</v>
      </c>
      <c r="I19" s="205">
        <f>'Cash Flow Statement'!I34</f>
        <v>0</v>
      </c>
      <c r="J19" s="205">
        <f>'Cash Flow Statement'!J34</f>
        <v>0</v>
      </c>
      <c r="K19" s="205">
        <f>'Cash Flow Statement'!K34</f>
        <v>0</v>
      </c>
      <c r="L19" s="205">
        <f>'Cash Flow Statement'!L34</f>
        <v>0</v>
      </c>
    </row>
    <row r="20" spans="1:14" ht="12.75" customHeight="1" x14ac:dyDescent="0.2">
      <c r="A20" s="67" t="s">
        <v>27</v>
      </c>
      <c r="B20" s="67"/>
      <c r="C20" s="67"/>
      <c r="D20" s="67"/>
      <c r="E20" s="115">
        <f t="shared" ref="E20:L20" si="3">SUM(E14:E19)</f>
        <v>0</v>
      </c>
      <c r="F20" s="115">
        <f t="shared" si="3"/>
        <v>0</v>
      </c>
      <c r="G20" s="115">
        <f t="shared" si="3"/>
        <v>0</v>
      </c>
      <c r="H20" s="115">
        <f t="shared" si="3"/>
        <v>0</v>
      </c>
      <c r="I20" s="115">
        <f t="shared" si="3"/>
        <v>0</v>
      </c>
      <c r="J20" s="115">
        <f t="shared" si="3"/>
        <v>0</v>
      </c>
      <c r="K20" s="115">
        <f t="shared" si="3"/>
        <v>0</v>
      </c>
      <c r="L20" s="115">
        <f t="shared" si="3"/>
        <v>0</v>
      </c>
    </row>
    <row r="21" spans="1:14" ht="12.75" customHeight="1" x14ac:dyDescent="0.2">
      <c r="A21" s="62"/>
      <c r="B21" s="62"/>
      <c r="C21" s="62"/>
      <c r="D21" s="62"/>
      <c r="E21" s="62"/>
      <c r="F21" s="62"/>
      <c r="G21" s="62"/>
      <c r="H21" s="107"/>
      <c r="I21" s="107"/>
      <c r="J21" s="107"/>
      <c r="K21" s="107"/>
      <c r="L21" s="107"/>
    </row>
    <row r="22" spans="1:14" ht="12.75" customHeight="1" x14ac:dyDescent="0.2">
      <c r="A22" s="62" t="s">
        <v>51</v>
      </c>
      <c r="B22" s="62"/>
      <c r="C22" s="62"/>
      <c r="D22" s="62"/>
      <c r="E22" s="210">
        <f>E8-E32</f>
        <v>0</v>
      </c>
      <c r="F22" s="210">
        <f t="shared" ref="F22" si="4">F8-F32</f>
        <v>0</v>
      </c>
      <c r="G22" s="210">
        <f>G8-G32</f>
        <v>0</v>
      </c>
      <c r="H22" s="210"/>
      <c r="I22" s="210"/>
      <c r="J22" s="210"/>
      <c r="K22" s="210"/>
      <c r="L22" s="210"/>
    </row>
    <row r="23" spans="1:14" ht="12.75" customHeight="1" x14ac:dyDescent="0.2">
      <c r="A23" s="62" t="s">
        <v>69</v>
      </c>
      <c r="B23" s="62"/>
      <c r="C23" s="62"/>
      <c r="D23" s="62"/>
      <c r="E23" s="113">
        <f>'Cash Flow Statement'!E32</f>
        <v>0</v>
      </c>
      <c r="F23" s="113">
        <f>'Cash Flow Statement'!F32</f>
        <v>0</v>
      </c>
      <c r="G23" s="113">
        <f>'Cash Flow Statement'!G32</f>
        <v>0</v>
      </c>
      <c r="H23" s="113">
        <f>'Cash Flow Statement'!H32</f>
        <v>0</v>
      </c>
      <c r="I23" s="113">
        <f>'Cash Flow Statement'!I32</f>
        <v>0</v>
      </c>
      <c r="J23" s="113">
        <f>'Cash Flow Statement'!J32</f>
        <v>0</v>
      </c>
      <c r="K23" s="113">
        <f>'Cash Flow Statement'!K32</f>
        <v>0</v>
      </c>
      <c r="L23" s="113">
        <f>'Cash Flow Statement'!L32</f>
        <v>0</v>
      </c>
    </row>
    <row r="24" spans="1:14" ht="12.75" customHeight="1" x14ac:dyDescent="0.2">
      <c r="A24" s="67" t="s">
        <v>28</v>
      </c>
      <c r="B24" s="67"/>
      <c r="C24" s="67"/>
      <c r="D24" s="67"/>
      <c r="E24" s="115">
        <f>SUM(E20:E23)</f>
        <v>0</v>
      </c>
      <c r="F24" s="115">
        <f t="shared" ref="F24:L24" si="5">SUM(F20:F23)</f>
        <v>0</v>
      </c>
      <c r="G24" s="115">
        <f t="shared" si="5"/>
        <v>0</v>
      </c>
      <c r="H24" s="115">
        <f t="shared" si="5"/>
        <v>0</v>
      </c>
      <c r="I24" s="115">
        <f t="shared" si="5"/>
        <v>0</v>
      </c>
      <c r="J24" s="115">
        <f t="shared" si="5"/>
        <v>0</v>
      </c>
      <c r="K24" s="115">
        <f t="shared" si="5"/>
        <v>0</v>
      </c>
      <c r="L24" s="115">
        <f t="shared" si="5"/>
        <v>0</v>
      </c>
      <c r="N24" s="12"/>
    </row>
    <row r="25" spans="1:14" ht="12.75" customHeight="1" x14ac:dyDescent="0.2">
      <c r="A25" s="62"/>
      <c r="B25" s="62"/>
      <c r="C25" s="62"/>
      <c r="D25" s="62"/>
      <c r="E25" s="62"/>
      <c r="F25" s="62"/>
      <c r="G25" s="62"/>
      <c r="H25" s="107"/>
      <c r="I25" s="107"/>
      <c r="J25" s="107"/>
      <c r="K25" s="107"/>
      <c r="L25" s="107"/>
      <c r="N25" s="12"/>
    </row>
    <row r="26" spans="1:14" ht="12.75" customHeight="1" x14ac:dyDescent="0.2">
      <c r="A26" s="112" t="s">
        <v>63</v>
      </c>
      <c r="B26" s="62"/>
      <c r="C26" s="62"/>
      <c r="D26" s="62"/>
      <c r="E26" s="206">
        <v>0</v>
      </c>
      <c r="F26" s="206">
        <v>0</v>
      </c>
      <c r="G26" s="211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</row>
    <row r="27" spans="1:14" ht="12.75" customHeight="1" x14ac:dyDescent="0.2">
      <c r="A27" s="112" t="s">
        <v>64</v>
      </c>
      <c r="B27" s="62"/>
      <c r="C27" s="62"/>
      <c r="D27" s="62"/>
      <c r="E27" s="113">
        <f t="shared" ref="E27:L27" si="6">E19</f>
        <v>0</v>
      </c>
      <c r="F27" s="113">
        <f t="shared" si="6"/>
        <v>0</v>
      </c>
      <c r="G27" s="113">
        <f t="shared" si="6"/>
        <v>0</v>
      </c>
      <c r="H27" s="113">
        <f t="shared" si="6"/>
        <v>0</v>
      </c>
      <c r="I27" s="113">
        <f t="shared" si="6"/>
        <v>0</v>
      </c>
      <c r="J27" s="113">
        <f t="shared" si="6"/>
        <v>0</v>
      </c>
      <c r="K27" s="113">
        <f t="shared" si="6"/>
        <v>0</v>
      </c>
      <c r="L27" s="113">
        <f t="shared" si="6"/>
        <v>0</v>
      </c>
    </row>
    <row r="28" spans="1:14" ht="12.75" customHeight="1" x14ac:dyDescent="0.2">
      <c r="A28" s="67" t="s">
        <v>29</v>
      </c>
      <c r="B28" s="67"/>
      <c r="C28" s="67"/>
      <c r="D28" s="67"/>
      <c r="E28" s="115">
        <f t="shared" ref="E28:L28" si="7">SUM(E26:E27)</f>
        <v>0</v>
      </c>
      <c r="F28" s="115">
        <f t="shared" si="7"/>
        <v>0</v>
      </c>
      <c r="G28" s="115">
        <f t="shared" si="7"/>
        <v>0</v>
      </c>
      <c r="H28" s="115">
        <f t="shared" si="7"/>
        <v>0</v>
      </c>
      <c r="I28" s="115">
        <f t="shared" si="7"/>
        <v>0</v>
      </c>
      <c r="J28" s="115">
        <f t="shared" si="7"/>
        <v>0</v>
      </c>
      <c r="K28" s="115">
        <f t="shared" si="7"/>
        <v>0</v>
      </c>
      <c r="L28" s="115">
        <f t="shared" si="7"/>
        <v>0</v>
      </c>
      <c r="N28" s="12"/>
    </row>
    <row r="29" spans="1:14" ht="12.75" customHeight="1" x14ac:dyDescent="0.2">
      <c r="A29" s="120"/>
      <c r="B29" s="62"/>
      <c r="C29" s="62"/>
      <c r="D29" s="62"/>
      <c r="E29" s="62"/>
      <c r="F29" s="62"/>
      <c r="G29" s="62"/>
      <c r="H29" s="107"/>
      <c r="I29" s="107"/>
      <c r="J29" s="107"/>
      <c r="K29" s="107"/>
      <c r="L29" s="107"/>
      <c r="N29" s="12"/>
    </row>
    <row r="30" spans="1:14" ht="12.75" customHeight="1" x14ac:dyDescent="0.2">
      <c r="A30" s="110" t="s">
        <v>50</v>
      </c>
      <c r="B30" s="62"/>
      <c r="C30" s="62"/>
      <c r="D30" s="62"/>
      <c r="E30" s="117"/>
      <c r="F30" s="117"/>
      <c r="G30" s="117"/>
      <c r="H30" s="107"/>
      <c r="I30" s="107"/>
      <c r="J30" s="107"/>
      <c r="K30" s="107"/>
      <c r="L30" s="107"/>
    </row>
    <row r="31" spans="1:14" ht="12.75" customHeight="1" x14ac:dyDescent="0.2">
      <c r="A31" s="62"/>
      <c r="B31" s="62"/>
      <c r="C31" s="62"/>
      <c r="D31" s="62"/>
      <c r="E31" s="117"/>
      <c r="F31" s="117"/>
      <c r="G31" s="117"/>
      <c r="H31" s="107"/>
      <c r="I31" s="107"/>
      <c r="J31" s="107"/>
      <c r="K31" s="107"/>
      <c r="L31" s="107"/>
    </row>
    <row r="32" spans="1:14" ht="12.75" customHeight="1" x14ac:dyDescent="0.2">
      <c r="A32" s="112" t="s">
        <v>65</v>
      </c>
      <c r="B32" s="62"/>
      <c r="C32" s="62"/>
      <c r="D32" s="62"/>
      <c r="E32" s="208"/>
      <c r="F32" s="208"/>
      <c r="G32" s="208"/>
      <c r="H32" s="215">
        <f>H8-H22</f>
        <v>0</v>
      </c>
      <c r="I32" s="215">
        <f t="shared" ref="I32:L32" si="8">I8-I22</f>
        <v>0</v>
      </c>
      <c r="J32" s="215">
        <f t="shared" si="8"/>
        <v>0</v>
      </c>
      <c r="K32" s="215">
        <f t="shared" si="8"/>
        <v>0</v>
      </c>
      <c r="L32" s="215">
        <f t="shared" si="8"/>
        <v>0</v>
      </c>
      <c r="M32" s="4"/>
      <c r="N32" s="4"/>
    </row>
    <row r="33" spans="1:12" ht="14" x14ac:dyDescent="0.2">
      <c r="A33" s="112" t="s">
        <v>66</v>
      </c>
      <c r="B33" s="62"/>
      <c r="C33" s="62"/>
      <c r="D33" s="62"/>
      <c r="E33" s="113">
        <f t="shared" ref="E33:L33" si="9">E9+E23+E27</f>
        <v>0</v>
      </c>
      <c r="F33" s="113">
        <f t="shared" si="9"/>
        <v>0</v>
      </c>
      <c r="G33" s="113">
        <f t="shared" si="9"/>
        <v>0</v>
      </c>
      <c r="H33" s="113">
        <f t="shared" si="9"/>
        <v>0</v>
      </c>
      <c r="I33" s="113">
        <f t="shared" si="9"/>
        <v>0</v>
      </c>
      <c r="J33" s="113">
        <f t="shared" si="9"/>
        <v>0</v>
      </c>
      <c r="K33" s="113">
        <f t="shared" si="9"/>
        <v>0</v>
      </c>
      <c r="L33" s="113">
        <f t="shared" si="9"/>
        <v>0</v>
      </c>
    </row>
    <row r="34" spans="1:12" ht="12.75" customHeight="1" x14ac:dyDescent="0.2">
      <c r="A34" s="67" t="s">
        <v>72</v>
      </c>
      <c r="B34" s="67"/>
      <c r="C34" s="67"/>
      <c r="D34" s="67"/>
      <c r="E34" s="114">
        <f t="shared" ref="E34:L34" si="10">SUM(E32:E33)</f>
        <v>0</v>
      </c>
      <c r="F34" s="114">
        <f t="shared" si="10"/>
        <v>0</v>
      </c>
      <c r="G34" s="114">
        <f t="shared" si="10"/>
        <v>0</v>
      </c>
      <c r="H34" s="114">
        <f t="shared" si="10"/>
        <v>0</v>
      </c>
      <c r="I34" s="114">
        <f t="shared" si="10"/>
        <v>0</v>
      </c>
      <c r="J34" s="114">
        <f t="shared" si="10"/>
        <v>0</v>
      </c>
      <c r="K34" s="114">
        <f t="shared" si="10"/>
        <v>0</v>
      </c>
      <c r="L34" s="114">
        <f t="shared" si="10"/>
        <v>0</v>
      </c>
    </row>
    <row r="35" spans="1:12" ht="12.75" customHeight="1" x14ac:dyDescent="0.2">
      <c r="A35" s="120"/>
      <c r="B35" s="62"/>
      <c r="C35" s="62"/>
      <c r="D35" s="62"/>
      <c r="E35" s="62"/>
      <c r="F35" s="62"/>
      <c r="G35" s="62"/>
      <c r="H35" s="107"/>
      <c r="I35" s="107"/>
      <c r="J35" s="107"/>
      <c r="K35" s="107"/>
      <c r="L35" s="107"/>
    </row>
    <row r="36" spans="1:12" ht="12.75" customHeight="1" x14ac:dyDescent="0.2"/>
    <row r="37" spans="1:12" ht="12.75" customHeight="1" x14ac:dyDescent="0.2"/>
    <row r="38" spans="1:12" ht="12.75" customHeight="1" x14ac:dyDescent="0.2">
      <c r="H38" s="13"/>
      <c r="I38" s="13"/>
      <c r="J38" s="13"/>
      <c r="K38" s="13"/>
      <c r="L38" s="13"/>
    </row>
    <row r="39" spans="1:12" ht="12.75" customHeight="1" x14ac:dyDescent="0.2">
      <c r="H39" s="13"/>
      <c r="I39" s="13"/>
      <c r="J39" s="13"/>
      <c r="K39" s="13"/>
      <c r="L39" s="13"/>
    </row>
    <row r="40" spans="1:12" ht="12.75" customHeight="1" x14ac:dyDescent="0.2">
      <c r="H40" s="13"/>
      <c r="I40" s="13"/>
      <c r="J40" s="13"/>
      <c r="K40" s="13"/>
      <c r="L40" s="13"/>
    </row>
    <row r="41" spans="1:12" ht="12.75" customHeight="1" x14ac:dyDescent="0.2">
      <c r="H41" s="13"/>
      <c r="I41" s="13"/>
      <c r="J41" s="13"/>
      <c r="K41" s="13"/>
      <c r="L41" s="13"/>
    </row>
    <row r="42" spans="1:12" ht="12.75" customHeight="1" x14ac:dyDescent="0.2">
      <c r="H42" s="13"/>
      <c r="I42" s="13"/>
      <c r="J42" s="13"/>
      <c r="K42" s="13"/>
      <c r="L42" s="13"/>
    </row>
    <row r="43" spans="1:12" ht="12.75" customHeight="1" x14ac:dyDescent="0.2">
      <c r="H43" s="13"/>
      <c r="I43" s="13"/>
      <c r="J43" s="13"/>
      <c r="K43" s="13"/>
      <c r="L43" s="13"/>
    </row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</sheetData>
  <conditionalFormatting sqref="E38:L44 E8:L35">
    <cfRule type="cellIs" dxfId="2" priority="1" operator="equal">
      <formula>0</formula>
    </cfRule>
  </conditionalFormatting>
  <pageMargins left="0.5" right="0.5" top="0.5" bottom="0.5" header="0.3" footer="0.3"/>
  <pageSetup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507F-1E7E-F443-A082-BE61D906DDEB}">
  <sheetPr>
    <pageSetUpPr fitToPage="1"/>
  </sheetPr>
  <dimension ref="A1:N43"/>
  <sheetViews>
    <sheetView showGridLines="0" tabSelected="1" zoomScale="111" zoomScaleNormal="85" zoomScaleSheetLayoutView="85" workbookViewId="0">
      <selection activeCell="N19" sqref="N19"/>
    </sheetView>
  </sheetViews>
  <sheetFormatPr baseColWidth="10" defaultColWidth="10.6640625" defaultRowHeight="13" x14ac:dyDescent="0.2"/>
  <cols>
    <col min="1" max="12" width="10.5" style="6" customWidth="1"/>
    <col min="13" max="13" width="2.6640625" style="6" customWidth="1"/>
    <col min="14" max="14" width="40.6640625" style="6" customWidth="1"/>
    <col min="15" max="16384" width="10.6640625" style="6"/>
  </cols>
  <sheetData>
    <row r="1" spans="1:14" ht="18" customHeight="1" x14ac:dyDescent="0.2">
      <c r="A1" s="58" t="s">
        <v>276</v>
      </c>
      <c r="B1" s="58"/>
      <c r="C1" s="54"/>
      <c r="D1" s="55"/>
      <c r="E1" s="55"/>
      <c r="F1" s="55"/>
      <c r="G1" s="55"/>
      <c r="H1" s="55"/>
      <c r="I1" s="55"/>
      <c r="J1" s="55"/>
      <c r="K1" s="59"/>
      <c r="L1" s="60"/>
      <c r="M1" s="62"/>
    </row>
    <row r="2" spans="1:14" ht="16" customHeight="1" x14ac:dyDescent="0.2">
      <c r="A2" s="56" t="s">
        <v>257</v>
      </c>
      <c r="B2" s="56"/>
      <c r="C2" s="56"/>
      <c r="D2" s="55"/>
      <c r="E2" s="55"/>
      <c r="F2" s="55"/>
      <c r="G2" s="55"/>
      <c r="H2" s="55"/>
      <c r="I2" s="55"/>
      <c r="J2" s="55"/>
      <c r="K2" s="162"/>
      <c r="L2" s="163"/>
      <c r="M2" s="62"/>
    </row>
    <row r="3" spans="1:14" ht="12.7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62"/>
    </row>
    <row r="4" spans="1:14" ht="12.75" customHeight="1" x14ac:dyDescent="0.2">
      <c r="A4" s="107"/>
      <c r="B4" s="107"/>
      <c r="C4" s="107"/>
      <c r="D4" s="107"/>
      <c r="E4" s="296"/>
      <c r="F4" s="296"/>
      <c r="G4" s="107"/>
      <c r="H4" s="107"/>
      <c r="I4" s="107"/>
      <c r="J4" s="107"/>
      <c r="K4" s="107"/>
      <c r="L4" s="107"/>
      <c r="M4" s="62"/>
    </row>
    <row r="5" spans="1:14" ht="12.75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62"/>
    </row>
    <row r="6" spans="1:14" ht="12.75" customHeight="1" x14ac:dyDescent="0.2">
      <c r="A6" s="107"/>
      <c r="B6" s="107"/>
      <c r="C6" s="107"/>
      <c r="D6" s="107"/>
      <c r="E6" s="108" t="s">
        <v>83</v>
      </c>
      <c r="F6" s="108"/>
      <c r="G6" s="108"/>
      <c r="H6" s="108"/>
      <c r="I6" s="108"/>
      <c r="J6" s="108"/>
      <c r="K6" s="108"/>
      <c r="L6" s="108"/>
      <c r="M6" s="297"/>
      <c r="N6" s="4"/>
    </row>
    <row r="7" spans="1:14" ht="12.75" customHeight="1" x14ac:dyDescent="0.2">
      <c r="A7" s="107"/>
      <c r="B7" s="107"/>
      <c r="C7" s="107"/>
      <c r="D7" s="107"/>
      <c r="E7" s="109" t="s">
        <v>77</v>
      </c>
      <c r="F7" s="109" t="s">
        <v>80</v>
      </c>
      <c r="G7" s="109" t="s">
        <v>79</v>
      </c>
      <c r="H7" s="109" t="s">
        <v>67</v>
      </c>
      <c r="I7" s="109" t="s">
        <v>70</v>
      </c>
      <c r="J7" s="109" t="s">
        <v>78</v>
      </c>
      <c r="K7" s="109" t="s">
        <v>81</v>
      </c>
      <c r="L7" s="109" t="s">
        <v>82</v>
      </c>
      <c r="M7" s="297"/>
      <c r="N7" s="5"/>
    </row>
    <row r="8" spans="1:14" ht="12.75" customHeight="1" x14ac:dyDescent="0.2">
      <c r="A8" s="110" t="s">
        <v>258</v>
      </c>
      <c r="B8" s="62"/>
      <c r="C8" s="62"/>
      <c r="D8" s="62"/>
      <c r="E8" s="117"/>
      <c r="F8" s="117"/>
      <c r="G8" s="117"/>
      <c r="H8" s="62"/>
      <c r="I8" s="62"/>
      <c r="J8" s="62"/>
      <c r="K8" s="62"/>
      <c r="L8" s="62"/>
      <c r="M8" s="297"/>
      <c r="N8" s="4"/>
    </row>
    <row r="9" spans="1:14" ht="3" customHeight="1" x14ac:dyDescent="0.2">
      <c r="A9" s="62"/>
      <c r="B9" s="62"/>
      <c r="C9" s="62"/>
      <c r="D9" s="62"/>
      <c r="E9" s="117"/>
      <c r="F9" s="117"/>
      <c r="G9" s="117"/>
      <c r="H9" s="107"/>
      <c r="I9" s="107"/>
      <c r="J9" s="107"/>
      <c r="K9" s="107"/>
      <c r="L9" s="107"/>
      <c r="M9" s="62"/>
    </row>
    <row r="10" spans="1:14" ht="12.75" customHeight="1" x14ac:dyDescent="0.2">
      <c r="A10" s="112" t="s">
        <v>259</v>
      </c>
      <c r="B10" s="62"/>
      <c r="C10" s="62"/>
      <c r="D10" s="62"/>
      <c r="E10" s="179"/>
      <c r="F10" s="179"/>
      <c r="G10" s="179"/>
      <c r="H10" s="179"/>
      <c r="I10" s="179"/>
      <c r="J10" s="179"/>
      <c r="K10" s="179"/>
      <c r="L10" s="179"/>
      <c r="M10" s="62"/>
      <c r="N10" s="12"/>
    </row>
    <row r="11" spans="1:14" ht="12.75" customHeight="1" x14ac:dyDescent="0.2">
      <c r="A11" s="112" t="s">
        <v>260</v>
      </c>
      <c r="B11" s="62"/>
      <c r="C11" s="62"/>
      <c r="D11" s="62"/>
      <c r="E11" s="113" t="e">
        <f>AVERAGE(E24,E26)</f>
        <v>#DIV/0!</v>
      </c>
      <c r="F11" s="113" t="e">
        <f t="shared" ref="F11:L11" si="0">AVERAGE(F24,F26)</f>
        <v>#DIV/0!</v>
      </c>
      <c r="G11" s="113" t="e">
        <f t="shared" si="0"/>
        <v>#DIV/0!</v>
      </c>
      <c r="H11" s="113" t="e">
        <f t="shared" si="0"/>
        <v>#DIV/0!</v>
      </c>
      <c r="I11" s="113" t="e">
        <f t="shared" si="0"/>
        <v>#DIV/0!</v>
      </c>
      <c r="J11" s="113" t="e">
        <f t="shared" si="0"/>
        <v>#DIV/0!</v>
      </c>
      <c r="K11" s="113" t="e">
        <f t="shared" si="0"/>
        <v>#DIV/0!</v>
      </c>
      <c r="L11" s="113" t="e">
        <f t="shared" si="0"/>
        <v>#DIV/0!</v>
      </c>
      <c r="M11" s="62"/>
      <c r="N11" s="12"/>
    </row>
    <row r="12" spans="1:14" ht="12.75" customHeight="1" x14ac:dyDescent="0.2">
      <c r="A12" s="67" t="s">
        <v>261</v>
      </c>
      <c r="B12" s="67"/>
      <c r="C12" s="67"/>
      <c r="D12" s="67"/>
      <c r="E12" s="114" t="e">
        <f>SUM(E10:E11)</f>
        <v>#DIV/0!</v>
      </c>
      <c r="F12" s="114" t="e">
        <f t="shared" ref="F12:L12" si="1">SUM(F10:F11)</f>
        <v>#DIV/0!</v>
      </c>
      <c r="G12" s="114" t="e">
        <f t="shared" si="1"/>
        <v>#DIV/0!</v>
      </c>
      <c r="H12" s="114" t="e">
        <f t="shared" si="1"/>
        <v>#DIV/0!</v>
      </c>
      <c r="I12" s="114" t="e">
        <f t="shared" si="1"/>
        <v>#DIV/0!</v>
      </c>
      <c r="J12" s="114" t="e">
        <f t="shared" si="1"/>
        <v>#DIV/0!</v>
      </c>
      <c r="K12" s="114" t="e">
        <f t="shared" si="1"/>
        <v>#DIV/0!</v>
      </c>
      <c r="L12" s="114" t="e">
        <f t="shared" si="1"/>
        <v>#DIV/0!</v>
      </c>
      <c r="M12" s="62"/>
      <c r="N12" s="12"/>
    </row>
    <row r="13" spans="1:14" ht="12.75" customHeight="1" x14ac:dyDescent="0.2">
      <c r="A13" s="62"/>
      <c r="B13" s="62"/>
      <c r="C13" s="62"/>
      <c r="D13" s="62"/>
      <c r="E13" s="62"/>
      <c r="F13" s="62"/>
      <c r="G13" s="62"/>
      <c r="H13" s="107"/>
      <c r="I13" s="107"/>
      <c r="J13" s="107"/>
      <c r="K13" s="107"/>
      <c r="L13" s="107"/>
      <c r="M13" s="62"/>
    </row>
    <row r="14" spans="1:14" ht="12.75" customHeight="1" x14ac:dyDescent="0.2">
      <c r="A14" s="112" t="s">
        <v>262</v>
      </c>
      <c r="B14" s="62"/>
      <c r="C14" s="62"/>
      <c r="D14" s="62"/>
      <c r="E14" s="270"/>
      <c r="F14" s="270"/>
      <c r="G14" s="270"/>
      <c r="H14" s="303"/>
      <c r="I14" s="303"/>
      <c r="J14" s="303"/>
      <c r="K14" s="303"/>
      <c r="L14" s="303"/>
      <c r="M14" s="62"/>
    </row>
    <row r="15" spans="1:14" ht="12.75" customHeight="1" x14ac:dyDescent="0.2">
      <c r="A15" s="112" t="s">
        <v>263</v>
      </c>
      <c r="B15" s="62"/>
      <c r="C15" s="62"/>
      <c r="D15" s="62"/>
      <c r="E15" s="270"/>
      <c r="F15" s="270"/>
      <c r="G15" s="270"/>
      <c r="H15" s="303"/>
      <c r="I15" s="303"/>
      <c r="J15" s="303"/>
      <c r="K15" s="303"/>
      <c r="L15" s="303"/>
      <c r="M15" s="62"/>
    </row>
    <row r="16" spans="1:14" ht="12.75" customHeight="1" x14ac:dyDescent="0.2">
      <c r="A16" s="67" t="s">
        <v>264</v>
      </c>
      <c r="B16" s="67"/>
      <c r="C16" s="67"/>
      <c r="D16" s="67"/>
      <c r="E16" s="298" t="e">
        <f>E20/E12</f>
        <v>#DIV/0!</v>
      </c>
      <c r="F16" s="298" t="e">
        <f t="shared" ref="F16:L16" si="2">F20/F12</f>
        <v>#DIV/0!</v>
      </c>
      <c r="G16" s="298" t="e">
        <f t="shared" si="2"/>
        <v>#DIV/0!</v>
      </c>
      <c r="H16" s="298" t="e">
        <f t="shared" si="2"/>
        <v>#DIV/0!</v>
      </c>
      <c r="I16" s="298" t="e">
        <f t="shared" si="2"/>
        <v>#DIV/0!</v>
      </c>
      <c r="J16" s="298" t="e">
        <f t="shared" si="2"/>
        <v>#DIV/0!</v>
      </c>
      <c r="K16" s="298" t="e">
        <f t="shared" si="2"/>
        <v>#DIV/0!</v>
      </c>
      <c r="L16" s="298" t="e">
        <f t="shared" si="2"/>
        <v>#DIV/0!</v>
      </c>
      <c r="M16" s="62"/>
    </row>
    <row r="17" spans="1:14" ht="12.75" customHeight="1" x14ac:dyDescent="0.2">
      <c r="A17" s="62"/>
      <c r="B17" s="62"/>
      <c r="C17" s="62"/>
      <c r="D17" s="62"/>
      <c r="E17" s="62"/>
      <c r="F17" s="62"/>
      <c r="G17" s="62"/>
      <c r="H17" s="107"/>
      <c r="I17" s="107"/>
      <c r="J17" s="107"/>
      <c r="K17" s="107"/>
      <c r="L17" s="107"/>
      <c r="M17" s="62"/>
    </row>
    <row r="18" spans="1:14" ht="12.75" customHeight="1" x14ac:dyDescent="0.2">
      <c r="A18" s="112" t="s">
        <v>265</v>
      </c>
      <c r="B18" s="62"/>
      <c r="C18" s="62"/>
      <c r="D18" s="62"/>
      <c r="E18" s="62"/>
      <c r="F18" s="62"/>
      <c r="G18" s="62"/>
      <c r="H18" s="107"/>
      <c r="I18" s="107"/>
      <c r="J18" s="107"/>
      <c r="K18" s="107"/>
      <c r="L18" s="107"/>
      <c r="M18" s="62"/>
    </row>
    <row r="19" spans="1:14" ht="12.75" customHeight="1" x14ac:dyDescent="0.2">
      <c r="A19" s="112" t="s">
        <v>266</v>
      </c>
      <c r="B19" s="62"/>
      <c r="C19" s="62"/>
      <c r="D19" s="62"/>
      <c r="E19" s="62"/>
      <c r="F19" s="62"/>
      <c r="G19" s="62"/>
      <c r="H19" s="107"/>
      <c r="I19" s="107"/>
      <c r="J19" s="107"/>
      <c r="K19" s="107"/>
      <c r="L19" s="107"/>
      <c r="M19" s="62"/>
    </row>
    <row r="20" spans="1:14" ht="12.75" customHeight="1" x14ac:dyDescent="0.2">
      <c r="A20" s="67" t="s">
        <v>267</v>
      </c>
      <c r="B20" s="67"/>
      <c r="C20" s="67"/>
      <c r="D20" s="67"/>
      <c r="E20" s="115"/>
      <c r="F20" s="115"/>
      <c r="G20" s="115"/>
      <c r="H20" s="115"/>
      <c r="I20" s="115"/>
      <c r="J20" s="115"/>
      <c r="K20" s="115"/>
      <c r="L20" s="115"/>
      <c r="M20" s="62"/>
    </row>
    <row r="21" spans="1:14" ht="12.7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4" ht="12.75" customHeight="1" x14ac:dyDescent="0.2">
      <c r="A22" s="62" t="s">
        <v>268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4" ht="12.75" customHeight="1" x14ac:dyDescent="0.2">
      <c r="A23" s="69" t="s">
        <v>61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2"/>
    </row>
    <row r="24" spans="1:14" ht="12.75" customHeight="1" x14ac:dyDescent="0.2">
      <c r="A24" s="62" t="s">
        <v>62</v>
      </c>
      <c r="B24" s="62"/>
      <c r="C24" s="62"/>
      <c r="D24" s="62"/>
      <c r="E24" s="299"/>
      <c r="F24" s="299"/>
      <c r="G24" s="299"/>
      <c r="H24" s="299"/>
      <c r="I24" s="299"/>
      <c r="J24" s="299"/>
      <c r="K24" s="299"/>
      <c r="L24" s="299"/>
      <c r="M24" s="62"/>
    </row>
    <row r="25" spans="1:14" ht="12.75" customHeight="1" x14ac:dyDescent="0.2">
      <c r="A25" s="112" t="s">
        <v>65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4" ht="12.75" customHeight="1" x14ac:dyDescent="0.2">
      <c r="A26" s="62" t="s">
        <v>66</v>
      </c>
      <c r="B26" s="62"/>
      <c r="C26" s="62"/>
      <c r="D26" s="62"/>
      <c r="E26" s="299"/>
      <c r="F26" s="299"/>
      <c r="G26" s="299"/>
      <c r="H26" s="299"/>
      <c r="I26" s="299"/>
      <c r="J26" s="299"/>
      <c r="K26" s="299"/>
      <c r="L26" s="299"/>
      <c r="M26" s="62"/>
    </row>
    <row r="27" spans="1:14" ht="12.75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4" ht="12" customHeight="1" x14ac:dyDescent="0.2">
      <c r="A28" s="110" t="s">
        <v>269</v>
      </c>
      <c r="B28" s="110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4" ht="3" customHeight="1" x14ac:dyDescent="0.2">
      <c r="A29" s="110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4" ht="12.75" customHeight="1" x14ac:dyDescent="0.2">
      <c r="A30" s="62" t="s">
        <v>270</v>
      </c>
      <c r="B30" s="62"/>
      <c r="C30" s="62"/>
      <c r="D30" s="62"/>
      <c r="E30" s="116"/>
      <c r="F30" s="116"/>
      <c r="G30" s="116"/>
      <c r="H30" s="116"/>
      <c r="I30" s="116"/>
      <c r="J30" s="116"/>
      <c r="K30" s="116"/>
      <c r="L30" s="116"/>
      <c r="M30" s="62"/>
      <c r="N30" s="12"/>
    </row>
    <row r="31" spans="1:14" ht="12.75" customHeight="1" x14ac:dyDescent="0.2">
      <c r="A31" s="62" t="s">
        <v>271</v>
      </c>
      <c r="B31" s="62"/>
      <c r="C31" s="62"/>
      <c r="D31" s="62"/>
      <c r="E31" s="300"/>
      <c r="F31" s="300"/>
      <c r="G31" s="300"/>
      <c r="H31" s="301"/>
      <c r="I31" s="301"/>
      <c r="J31" s="301"/>
      <c r="K31" s="301"/>
      <c r="L31" s="301"/>
      <c r="M31" s="62"/>
    </row>
    <row r="32" spans="1:14" ht="12.75" customHeight="1" x14ac:dyDescent="0.2">
      <c r="A32" s="67" t="s">
        <v>272</v>
      </c>
      <c r="B32" s="67"/>
      <c r="C32" s="67"/>
      <c r="D32" s="67"/>
      <c r="E32" s="114"/>
      <c r="F32" s="114"/>
      <c r="G32" s="114"/>
      <c r="H32" s="114"/>
      <c r="I32" s="114"/>
      <c r="J32" s="114"/>
      <c r="K32" s="114"/>
      <c r="L32" s="114"/>
      <c r="M32" s="62"/>
    </row>
    <row r="33" spans="1:13" ht="12.75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2.75" customHeight="1" x14ac:dyDescent="0.2">
      <c r="A34" s="62" t="s">
        <v>273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ht="12.75" customHeight="1" x14ac:dyDescent="0.2">
      <c r="A35" s="69" t="s">
        <v>274</v>
      </c>
      <c r="B35" s="69"/>
      <c r="C35" s="69"/>
      <c r="D35" s="69"/>
      <c r="E35" s="302"/>
      <c r="F35" s="302"/>
      <c r="G35" s="302"/>
      <c r="H35" s="302"/>
      <c r="I35" s="302"/>
      <c r="J35" s="302"/>
      <c r="K35" s="302"/>
      <c r="L35" s="302"/>
      <c r="M35" s="62"/>
    </row>
    <row r="36" spans="1:13" ht="12.75" customHeight="1" x14ac:dyDescent="0.2">
      <c r="A36" s="62" t="s">
        <v>275</v>
      </c>
      <c r="B36" s="62"/>
      <c r="C36" s="62"/>
      <c r="D36" s="62"/>
      <c r="E36" s="299"/>
      <c r="F36" s="299"/>
      <c r="G36" s="299"/>
      <c r="H36" s="299"/>
      <c r="I36" s="299"/>
      <c r="J36" s="299"/>
      <c r="K36" s="299"/>
      <c r="L36" s="299"/>
      <c r="M36" s="62"/>
    </row>
    <row r="37" spans="1:13" ht="12.75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ht="12.75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 ht="12.75" customHeigh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ht="12.75" customHeight="1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2.75" customHeight="1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2.75" customHeight="1" x14ac:dyDescent="0.2"/>
    <row r="43" spans="1:13" ht="12.75" customHeight="1" x14ac:dyDescent="0.2"/>
  </sheetData>
  <conditionalFormatting sqref="E35:L36">
    <cfRule type="cellIs" dxfId="1" priority="2" operator="equal">
      <formula>0</formula>
    </cfRule>
  </conditionalFormatting>
  <conditionalFormatting sqref="E11:L11">
    <cfRule type="cellIs" dxfId="0" priority="1" operator="equal">
      <formula>0</formula>
    </cfRule>
  </conditionalFormatting>
  <pageMargins left="0.5" right="0.5" top="0.5" bottom="0.5" header="0.3" footer="0.3"/>
  <pageSetup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Model Assumptions</vt:lpstr>
      <vt:lpstr>Income Statement</vt:lpstr>
      <vt:lpstr>Balance Sheet</vt:lpstr>
      <vt:lpstr>Cash Flow Statement</vt:lpstr>
      <vt:lpstr>PP&amp;E</vt:lpstr>
      <vt:lpstr>Working Capital</vt:lpstr>
      <vt:lpstr>Equity</vt:lpstr>
      <vt:lpstr>Debt</vt:lpstr>
      <vt:lpstr>Interest</vt:lpstr>
      <vt:lpstr>Public Comparables</vt:lpstr>
      <vt:lpstr>WACC</vt:lpstr>
      <vt:lpstr>DCF</vt:lpstr>
      <vt:lpstr>'Balance Sheet'!Print_Area</vt:lpstr>
      <vt:lpstr>'Cash Flow Statement'!Print_Area</vt:lpstr>
      <vt:lpstr>DCF!Print_Area</vt:lpstr>
      <vt:lpstr>Debt!Print_Area</vt:lpstr>
      <vt:lpstr>Equity!Print_Area</vt:lpstr>
      <vt:lpstr>'Income Statement'!Print_Area</vt:lpstr>
      <vt:lpstr>Interest!Print_Area</vt:lpstr>
      <vt:lpstr>'PP&amp;E'!Print_Area</vt:lpstr>
      <vt:lpstr>'Working Capital'!Print_Area</vt:lpstr>
      <vt:lpstr>'Public Comparables'!Print_Titles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Lewicki</dc:creator>
  <cp:lastModifiedBy>Grace Kamholz</cp:lastModifiedBy>
  <cp:revision/>
  <cp:lastPrinted>2019-04-11T14:42:18Z</cp:lastPrinted>
  <dcterms:created xsi:type="dcterms:W3CDTF">2013-05-29T12:26:19Z</dcterms:created>
  <dcterms:modified xsi:type="dcterms:W3CDTF">2021-04-11T03:38:19Z</dcterms:modified>
</cp:coreProperties>
</file>